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2014.I.félév" sheetId="1" r:id="rId1"/>
  </sheets>
  <externalReferences>
    <externalReference r:id="rId4"/>
  </externalReferences>
  <definedNames>
    <definedName name="_xlnm.Print_Titles" localSheetId="0">'2014.I.félév'!$A:$B</definedName>
  </definedNames>
  <calcPr fullCalcOnLoad="1"/>
</workbook>
</file>

<file path=xl/sharedStrings.xml><?xml version="1.0" encoding="utf-8"?>
<sst xmlns="http://schemas.openxmlformats.org/spreadsheetml/2006/main" count="128" uniqueCount="104">
  <si>
    <t>Idősek nappali ellátáss</t>
  </si>
  <si>
    <t>Demensek nappali ellátása</t>
  </si>
  <si>
    <t>Családi napközi</t>
  </si>
  <si>
    <t>Szociális étkeztetés</t>
  </si>
  <si>
    <t>Házi segítségnyújtás</t>
  </si>
  <si>
    <t>Jelzőrendszeres házi seg.ny.</t>
  </si>
  <si>
    <t>Igazgatási tevékeynség</t>
  </si>
  <si>
    <t>Intézmény finanszírozás</t>
  </si>
  <si>
    <t>PKSZAK</t>
  </si>
  <si>
    <t>KTK/ERA</t>
  </si>
  <si>
    <t>Megnevezés 1</t>
  </si>
  <si>
    <t xml:space="preserve">    4939092</t>
  </si>
  <si>
    <t xml:space="preserve">    621</t>
  </si>
  <si>
    <t xml:space="preserve">    621_1</t>
  </si>
  <si>
    <t>Mindösszesen</t>
  </si>
  <si>
    <t>%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</si>
  <si>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</si>
  <si>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</si>
  <si>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</si>
  <si>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</si>
  <si>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</si>
  <si>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</si>
  <si>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</si>
  <si>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</si>
  <si>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</si>
  <si>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általános forgalmi adó</t>
  </si>
  <si>
    <t>B407</t>
  </si>
  <si>
    <t>Általános forgalmi adó visszatérítése</t>
  </si>
  <si>
    <t>B40802</t>
  </si>
  <si>
    <t>Kamatbevételek államháztartáson kívülről</t>
  </si>
  <si>
    <t>B410</t>
  </si>
  <si>
    <t>Egyéb működési bevételek</t>
  </si>
  <si>
    <t>B8131</t>
  </si>
  <si>
    <t>Előző év költségvetési maradványának igénybevétele</t>
  </si>
  <si>
    <t>B816</t>
  </si>
  <si>
    <t>Központi, irányító szervi támogatás</t>
  </si>
  <si>
    <t>Bevételek összesen:</t>
  </si>
  <si>
    <t>K1101</t>
  </si>
  <si>
    <t>Törvény szerinti illetmények, munkabérek</t>
  </si>
  <si>
    <t>K1104</t>
  </si>
  <si>
    <t>Készenléti, ügyeleti, helyettesítési díj, túlóra, túlszolg.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</si>
  <si>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</si>
  <si>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</si>
  <si>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</si>
  <si>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</si>
  <si>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</si>
  <si>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</si>
  <si>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</si>
  <si>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</si>
  <si>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</si>
  <si>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</si>
  <si>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K122</t>
  </si>
  <si>
    <t>Munkavégzésre ir.egy.jogv-ban nem saj.foglalk-nak fiz.jutt.</t>
  </si>
  <si>
    <t>K123</t>
  </si>
  <si>
    <t>Egyéb külső személyi juttatások</t>
  </si>
  <si>
    <t>K2</t>
  </si>
  <si>
    <t>Munkaadókat terhelő járulékok és szociális hozzájárulási adó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</si>
  <si>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</si>
  <si>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</si>
  <si>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</si>
  <si>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</si>
  <si>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</si>
  <si>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</si>
  <si>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</si>
  <si>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</si>
  <si>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</si>
  <si>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</si>
  <si>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</si>
  <si>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</si>
  <si>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</si>
  <si>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</si>
  <si>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</si>
  <si>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</si>
  <si>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</si>
  <si>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</si>
  <si>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</si>
  <si>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</si>
  <si>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</si>
  <si>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>Egyéb szolgáltatások</t>
  </si>
  <si>
    <t>K341</t>
  </si>
  <si>
    <t>Kiküldetések kiadásai</t>
  </si>
  <si>
    <t>K351</t>
  </si>
  <si>
    <t>Működési célú előzetesen felszámított általános forgalmi adó</t>
  </si>
  <si>
    <t>K352</t>
  </si>
  <si>
    <t>Fizetendő általános forgalmi adó</t>
  </si>
  <si>
    <t>K355</t>
  </si>
  <si>
    <t>Egyéb dologi kiadások</t>
  </si>
  <si>
    <t>K502</t>
  </si>
  <si>
    <t>Elvonások  és befizetések</t>
  </si>
  <si>
    <t>K64</t>
  </si>
  <si>
    <t>Egyéb tárgyi eszközök beszerzése, létesítése</t>
  </si>
  <si>
    <t/>
  </si>
  <si>
    <t>Kiadások összesen:</t>
  </si>
  <si>
    <t>Bevétel-kiadás</t>
  </si>
  <si>
    <t>C018030</t>
  </si>
  <si>
    <t>C011130</t>
  </si>
  <si>
    <t>8899231</t>
  </si>
  <si>
    <t>8899221</t>
  </si>
  <si>
    <t>8899211</t>
  </si>
  <si>
    <t>8891021</t>
  </si>
  <si>
    <t>8810121</t>
  </si>
  <si>
    <t>8810111</t>
  </si>
  <si>
    <t>Előirányzat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</si>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</sst>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ourier"/>
      <family val="1"/>
    </font>
    <font>
      <sz val="9"/>
      <color indexed="8"/>
      <name val="Courier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ourier"/>
      <family val="1"/>
    </font>
    <font>
      <sz val="9"/>
      <color theme="1"/>
      <name val="Courier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43" fillId="0" borderId="10" xfId="40" applyNumberFormat="1" applyFont="1" applyBorder="1" applyAlignment="1">
      <alignment horizontal="center"/>
    </xf>
    <xf numFmtId="165" fontId="43" fillId="0" borderId="0" xfId="40" applyNumberFormat="1" applyFont="1" applyAlignment="1">
      <alignment horizontal="center"/>
    </xf>
    <xf numFmtId="165" fontId="44" fillId="0" borderId="11" xfId="40" applyNumberFormat="1" applyFont="1" applyBorder="1" applyAlignment="1">
      <alignment/>
    </xf>
    <xf numFmtId="165" fontId="44" fillId="0" borderId="0" xfId="40" applyNumberFormat="1" applyFont="1" applyAlignment="1">
      <alignment/>
    </xf>
    <xf numFmtId="165" fontId="44" fillId="0" borderId="12" xfId="40" applyNumberFormat="1" applyFont="1" applyBorder="1" applyAlignment="1">
      <alignment/>
    </xf>
    <xf numFmtId="165" fontId="44" fillId="0" borderId="13" xfId="40" applyNumberFormat="1" applyFont="1" applyBorder="1" applyAlignment="1">
      <alignment horizontal="center"/>
    </xf>
    <xf numFmtId="164" fontId="44" fillId="0" borderId="13" xfId="40" applyNumberFormat="1" applyFont="1" applyBorder="1" applyAlignment="1">
      <alignment horizontal="center"/>
    </xf>
    <xf numFmtId="165" fontId="43" fillId="0" borderId="10" xfId="40" applyNumberFormat="1" applyFont="1" applyBorder="1" applyAlignment="1">
      <alignment/>
    </xf>
    <xf numFmtId="165" fontId="43" fillId="0" borderId="0" xfId="40" applyNumberFormat="1" applyFont="1" applyAlignment="1">
      <alignment/>
    </xf>
    <xf numFmtId="164" fontId="43" fillId="0" borderId="10" xfId="40" applyNumberFormat="1" applyFont="1" applyBorder="1" applyAlignment="1">
      <alignment/>
    </xf>
    <xf numFmtId="165" fontId="44" fillId="33" borderId="11" xfId="40" applyNumberFormat="1" applyFont="1" applyFill="1" applyBorder="1" applyAlignment="1">
      <alignment/>
    </xf>
    <xf numFmtId="165" fontId="44" fillId="33" borderId="0" xfId="40" applyNumberFormat="1" applyFont="1" applyFill="1" applyAlignment="1">
      <alignment/>
    </xf>
    <xf numFmtId="164" fontId="43" fillId="33" borderId="11" xfId="40" applyNumberFormat="1" applyFont="1" applyFill="1" applyBorder="1" applyAlignment="1">
      <alignment horizontal="center"/>
    </xf>
    <xf numFmtId="165" fontId="44" fillId="33" borderId="12" xfId="40" applyNumberFormat="1" applyFont="1" applyFill="1" applyBorder="1" applyAlignment="1">
      <alignment/>
    </xf>
    <xf numFmtId="164" fontId="43" fillId="33" borderId="12" xfId="40" applyNumberFormat="1" applyFont="1" applyFill="1" applyBorder="1" applyAlignment="1">
      <alignment horizontal="center"/>
    </xf>
    <xf numFmtId="165" fontId="43" fillId="0" borderId="14" xfId="40" applyNumberFormat="1" applyFont="1" applyBorder="1" applyAlignment="1">
      <alignment/>
    </xf>
    <xf numFmtId="164" fontId="43" fillId="0" borderId="14" xfId="40" applyNumberFormat="1" applyFont="1" applyBorder="1" applyAlignment="1">
      <alignment/>
    </xf>
    <xf numFmtId="165" fontId="43" fillId="0" borderId="0" xfId="40" applyNumberFormat="1" applyFont="1" applyBorder="1" applyAlignment="1">
      <alignment/>
    </xf>
    <xf numFmtId="164" fontId="43" fillId="0" borderId="0" xfId="40" applyNumberFormat="1" applyFont="1" applyBorder="1" applyAlignment="1">
      <alignment/>
    </xf>
    <xf numFmtId="165" fontId="45" fillId="0" borderId="0" xfId="40" applyNumberFormat="1" applyFont="1" applyBorder="1" applyAlignment="1">
      <alignment/>
    </xf>
    <xf numFmtId="164" fontId="45" fillId="0" borderId="0" xfId="40" applyNumberFormat="1" applyFont="1" applyBorder="1" applyAlignment="1">
      <alignment horizontal="center"/>
    </xf>
    <xf numFmtId="165" fontId="43" fillId="0" borderId="13" xfId="40" applyNumberFormat="1" applyFont="1" applyBorder="1" applyAlignment="1">
      <alignment/>
    </xf>
    <xf numFmtId="164" fontId="43" fillId="0" borderId="13" xfId="40" applyNumberFormat="1" applyFont="1" applyBorder="1" applyAlignment="1">
      <alignment horizontal="center"/>
    </xf>
    <xf numFmtId="164" fontId="43" fillId="0" borderId="13" xfId="40" applyNumberFormat="1" applyFont="1" applyBorder="1" applyAlignment="1">
      <alignment/>
    </xf>
    <xf numFmtId="165" fontId="44" fillId="0" borderId="13" xfId="40" applyNumberFormat="1" applyFont="1" applyBorder="1" applyAlignment="1">
      <alignment horizontal="center"/>
    </xf>
    <xf numFmtId="165" fontId="43" fillId="0" borderId="13" xfId="40" applyNumberFormat="1" applyFont="1" applyBorder="1" applyAlignment="1">
      <alignment horizontal="center"/>
    </xf>
    <xf numFmtId="165" fontId="43" fillId="0" borderId="13" xfId="4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%20kiad&#225;s%20forr&#225;sb&#243;l%20el&#337;ir&#225;nyzatokkal%202014.&#233;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tok"/>
      <sheetName val="szerkesztett "/>
      <sheetName val="2014.I.félév"/>
      <sheetName val="Munka3"/>
    </sheetNames>
    <sheetDataSet>
      <sheetData sheetId="0"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J4">
            <v>0</v>
          </cell>
          <cell r="L4">
            <v>0</v>
          </cell>
          <cell r="M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J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5265000</v>
          </cell>
          <cell r="G13">
            <v>32043000</v>
          </cell>
          <cell r="H13">
            <v>30921000</v>
          </cell>
          <cell r="I13">
            <v>4182000</v>
          </cell>
          <cell r="J13">
            <v>30766000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1479000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916000</v>
          </cell>
          <cell r="J15">
            <v>472000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8000</v>
          </cell>
          <cell r="G16">
            <v>139000</v>
          </cell>
          <cell r="H16">
            <v>114000</v>
          </cell>
          <cell r="I16">
            <v>107000</v>
          </cell>
          <cell r="J16">
            <v>102000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20000</v>
          </cell>
          <cell r="G17">
            <v>310000</v>
          </cell>
          <cell r="H17">
            <v>0</v>
          </cell>
          <cell r="I17">
            <v>120000</v>
          </cell>
          <cell r="J17">
            <v>260000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12000</v>
          </cell>
          <cell r="G18">
            <v>128000</v>
          </cell>
          <cell r="H18">
            <v>159000</v>
          </cell>
          <cell r="I18">
            <v>12000</v>
          </cell>
          <cell r="J18">
            <v>134000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37000</v>
          </cell>
          <cell r="G19">
            <v>409000</v>
          </cell>
          <cell r="H19">
            <v>627000</v>
          </cell>
          <cell r="I19">
            <v>104000</v>
          </cell>
          <cell r="J19">
            <v>260000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43000</v>
          </cell>
          <cell r="H20">
            <v>1520000</v>
          </cell>
          <cell r="I20">
            <v>0</v>
          </cell>
          <cell r="J20">
            <v>357000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K21">
            <v>720000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1627000</v>
          </cell>
          <cell r="G22">
            <v>9585000</v>
          </cell>
          <cell r="H22">
            <v>10102000</v>
          </cell>
          <cell r="I22">
            <v>1921000</v>
          </cell>
          <cell r="J22">
            <v>7553000</v>
          </cell>
          <cell r="K22">
            <v>589000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48000</v>
          </cell>
          <cell r="G23">
            <v>292000</v>
          </cell>
          <cell r="H23">
            <v>528000</v>
          </cell>
          <cell r="I23">
            <v>0</v>
          </cell>
          <cell r="J23">
            <v>135000</v>
          </cell>
          <cell r="K23">
            <v>20000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221000</v>
          </cell>
          <cell r="G24">
            <v>2000000</v>
          </cell>
          <cell r="H24">
            <v>1914000</v>
          </cell>
          <cell r="I24">
            <v>239000</v>
          </cell>
          <cell r="J24">
            <v>1442000</v>
          </cell>
          <cell r="K24">
            <v>75000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121000</v>
          </cell>
          <cell r="G25">
            <v>220000</v>
          </cell>
          <cell r="H25">
            <v>0</v>
          </cell>
          <cell r="I25">
            <v>54000</v>
          </cell>
          <cell r="J25">
            <v>54000</v>
          </cell>
          <cell r="K25">
            <v>36000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100000</v>
          </cell>
          <cell r="G26">
            <v>300000</v>
          </cell>
          <cell r="H26">
            <v>575000</v>
          </cell>
          <cell r="I26">
            <v>72000</v>
          </cell>
          <cell r="J26">
            <v>1213000</v>
          </cell>
          <cell r="K26">
            <v>30000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360000</v>
          </cell>
          <cell r="G27">
            <v>2505000</v>
          </cell>
          <cell r="H27">
            <v>0</v>
          </cell>
          <cell r="I27">
            <v>200000</v>
          </cell>
          <cell r="J27">
            <v>200000</v>
          </cell>
          <cell r="K27">
            <v>85000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4625000</v>
          </cell>
          <cell r="H28">
            <v>4459000</v>
          </cell>
          <cell r="I28">
            <v>27867000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3913000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108000</v>
          </cell>
          <cell r="G30">
            <v>252000</v>
          </cell>
          <cell r="H30">
            <v>0</v>
          </cell>
          <cell r="I30">
            <v>90000</v>
          </cell>
          <cell r="J30">
            <v>90000</v>
          </cell>
          <cell r="K30">
            <v>136000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65480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133000</v>
          </cell>
          <cell r="G32">
            <v>723000</v>
          </cell>
          <cell r="H32">
            <v>0</v>
          </cell>
          <cell r="I32">
            <v>39000</v>
          </cell>
          <cell r="J32">
            <v>29000</v>
          </cell>
          <cell r="K32">
            <v>3995000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233000</v>
          </cell>
          <cell r="G33">
            <v>1153000</v>
          </cell>
          <cell r="H33">
            <v>316000</v>
          </cell>
          <cell r="I33">
            <v>84000</v>
          </cell>
          <cell r="J33">
            <v>204000</v>
          </cell>
          <cell r="K33">
            <v>106000</v>
          </cell>
          <cell r="L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35000</v>
          </cell>
          <cell r="G34">
            <v>235000</v>
          </cell>
          <cell r="H34">
            <v>816000</v>
          </cell>
          <cell r="I34">
            <v>150000</v>
          </cell>
          <cell r="J34">
            <v>2060000</v>
          </cell>
          <cell r="K34">
            <v>20000</v>
          </cell>
          <cell r="L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260000</v>
          </cell>
          <cell r="G35">
            <v>2636000</v>
          </cell>
          <cell r="H35">
            <v>1417000</v>
          </cell>
          <cell r="I35">
            <v>7608000</v>
          </cell>
          <cell r="J35">
            <v>828000</v>
          </cell>
          <cell r="K35">
            <v>1144000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16000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150000</v>
          </cell>
          <cell r="L38">
            <v>1900000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10000</v>
          </cell>
          <cell r="G39">
            <v>60000</v>
          </cell>
          <cell r="H39">
            <v>50000</v>
          </cell>
          <cell r="I39">
            <v>0</v>
          </cell>
          <cell r="J39">
            <v>30000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21" sqref="B21"/>
    </sheetView>
  </sheetViews>
  <sheetFormatPr defaultColWidth="9.140625" defaultRowHeight="15"/>
  <cols>
    <col min="1" max="1" width="10.57421875" style="0" customWidth="1"/>
    <col min="2" max="2" width="71.7109375" style="0" bestFit="1" customWidth="1"/>
    <col min="3" max="3" width="15.7109375" style="0" hidden="1" customWidth="1"/>
    <col min="4" max="5" width="0" style="0" hidden="1" customWidth="1"/>
    <col min="6" max="6" width="13.00390625" style="0" customWidth="1"/>
    <col min="7" max="7" width="13.28125" style="0" customWidth="1"/>
    <col min="8" max="8" width="9.28125" style="7" customWidth="1"/>
    <col min="9" max="10" width="13.8515625" style="0" bestFit="1" customWidth="1"/>
    <col min="11" max="11" width="8.57421875" style="7" customWidth="1"/>
    <col min="12" max="13" width="13.8515625" style="0" bestFit="1" customWidth="1"/>
    <col min="14" max="14" width="8.57421875" style="7" customWidth="1"/>
    <col min="15" max="15" width="13.8515625" style="0" bestFit="1" customWidth="1"/>
    <col min="16" max="16" width="13.140625" style="0" bestFit="1" customWidth="1"/>
    <col min="17" max="17" width="8.8515625" style="7" customWidth="1"/>
    <col min="18" max="19" width="13.8515625" style="0" bestFit="1" customWidth="1"/>
    <col min="20" max="20" width="7.57421875" style="7" customWidth="1"/>
    <col min="21" max="22" width="12.7109375" style="0" bestFit="1" customWidth="1"/>
    <col min="23" max="23" width="8.28125" style="7" customWidth="1"/>
    <col min="24" max="25" width="12.7109375" style="0" bestFit="1" customWidth="1"/>
    <col min="26" max="26" width="7.7109375" style="7" customWidth="1"/>
    <col min="27" max="27" width="14.8515625" style="0" bestFit="1" customWidth="1"/>
    <col min="28" max="28" width="13.8515625" style="0" bestFit="1" customWidth="1"/>
    <col min="29" max="29" width="7.57421875" style="7" customWidth="1"/>
    <col min="30" max="31" width="14.140625" style="0" bestFit="1" customWidth="1"/>
    <col min="32" max="32" width="8.28125" style="7" customWidth="1"/>
  </cols>
  <sheetData>
    <row r="1" spans="1:32" s="1" customFormat="1" ht="15">
      <c r="A1" s="8"/>
      <c r="B1" s="8"/>
      <c r="C1" s="9"/>
      <c r="D1" s="9"/>
      <c r="E1" s="9"/>
      <c r="F1" s="33" t="s">
        <v>0</v>
      </c>
      <c r="G1" s="33"/>
      <c r="H1" s="33"/>
      <c r="I1" s="33" t="s">
        <v>1</v>
      </c>
      <c r="J1" s="33"/>
      <c r="K1" s="33"/>
      <c r="L1" s="33" t="s">
        <v>2</v>
      </c>
      <c r="M1" s="33"/>
      <c r="N1" s="33"/>
      <c r="O1" s="33" t="s">
        <v>3</v>
      </c>
      <c r="P1" s="33"/>
      <c r="Q1" s="33"/>
      <c r="R1" s="33" t="s">
        <v>4</v>
      </c>
      <c r="S1" s="33"/>
      <c r="T1" s="33"/>
      <c r="U1" s="33" t="s">
        <v>5</v>
      </c>
      <c r="V1" s="33"/>
      <c r="W1" s="33"/>
      <c r="X1" s="33" t="s">
        <v>6</v>
      </c>
      <c r="Y1" s="33"/>
      <c r="Z1" s="33"/>
      <c r="AA1" s="33" t="s">
        <v>7</v>
      </c>
      <c r="AB1" s="33"/>
      <c r="AC1" s="33"/>
      <c r="AD1" s="33" t="s">
        <v>8</v>
      </c>
      <c r="AE1" s="33"/>
      <c r="AF1" s="33"/>
    </row>
    <row r="2" spans="1:32" s="2" customFormat="1" ht="12.75">
      <c r="A2" s="10" t="s">
        <v>9</v>
      </c>
      <c r="B2" s="10" t="s">
        <v>10</v>
      </c>
      <c r="C2" s="11" t="s">
        <v>11</v>
      </c>
      <c r="D2" s="11" t="s">
        <v>12</v>
      </c>
      <c r="E2" s="11" t="s">
        <v>13</v>
      </c>
      <c r="F2" s="32" t="s">
        <v>101</v>
      </c>
      <c r="G2" s="33"/>
      <c r="H2" s="34"/>
      <c r="I2" s="32" t="s">
        <v>100</v>
      </c>
      <c r="J2" s="33"/>
      <c r="K2" s="34"/>
      <c r="L2" s="32" t="s">
        <v>99</v>
      </c>
      <c r="M2" s="33"/>
      <c r="N2" s="34"/>
      <c r="O2" s="32" t="s">
        <v>98</v>
      </c>
      <c r="P2" s="33"/>
      <c r="Q2" s="34"/>
      <c r="R2" s="32" t="s">
        <v>97</v>
      </c>
      <c r="S2" s="33"/>
      <c r="T2" s="34"/>
      <c r="U2" s="32" t="s">
        <v>96</v>
      </c>
      <c r="V2" s="33"/>
      <c r="W2" s="34"/>
      <c r="X2" s="32" t="s">
        <v>95</v>
      </c>
      <c r="Y2" s="33"/>
      <c r="Z2" s="34"/>
      <c r="AA2" s="32" t="s">
        <v>94</v>
      </c>
      <c r="AB2" s="33"/>
      <c r="AC2" s="34"/>
      <c r="AD2" s="32" t="s">
        <v>14</v>
      </c>
      <c r="AE2" s="33"/>
      <c r="AF2" s="34"/>
    </row>
    <row r="3" spans="1:32" s="2" customFormat="1" ht="12.75">
      <c r="A3" s="12"/>
      <c r="B3" s="12"/>
      <c r="C3" s="11"/>
      <c r="D3" s="11"/>
      <c r="E3" s="11"/>
      <c r="F3" s="13" t="s">
        <v>102</v>
      </c>
      <c r="G3" s="13" t="s">
        <v>103</v>
      </c>
      <c r="H3" s="14" t="s">
        <v>15</v>
      </c>
      <c r="I3" s="13" t="s">
        <v>102</v>
      </c>
      <c r="J3" s="13" t="s">
        <v>103</v>
      </c>
      <c r="K3" s="14" t="s">
        <v>15</v>
      </c>
      <c r="L3" s="13" t="s">
        <v>102</v>
      </c>
      <c r="M3" s="13" t="s">
        <v>103</v>
      </c>
      <c r="N3" s="14" t="s">
        <v>15</v>
      </c>
      <c r="O3" s="13" t="s">
        <v>102</v>
      </c>
      <c r="P3" s="13" t="s">
        <v>103</v>
      </c>
      <c r="Q3" s="14" t="s">
        <v>15</v>
      </c>
      <c r="R3" s="13" t="s">
        <v>102</v>
      </c>
      <c r="S3" s="13" t="s">
        <v>103</v>
      </c>
      <c r="T3" s="14" t="s">
        <v>15</v>
      </c>
      <c r="U3" s="13" t="s">
        <v>102</v>
      </c>
      <c r="V3" s="13" t="s">
        <v>103</v>
      </c>
      <c r="W3" s="14" t="s">
        <v>15</v>
      </c>
      <c r="X3" s="13" t="s">
        <v>102</v>
      </c>
      <c r="Y3" s="13" t="s">
        <v>103</v>
      </c>
      <c r="Z3" s="14" t="s">
        <v>15</v>
      </c>
      <c r="AA3" s="13" t="s">
        <v>102</v>
      </c>
      <c r="AB3" s="13" t="s">
        <v>103</v>
      </c>
      <c r="AC3" s="14" t="s">
        <v>15</v>
      </c>
      <c r="AD3" s="13" t="s">
        <v>102</v>
      </c>
      <c r="AE3" s="13" t="s">
        <v>103</v>
      </c>
      <c r="AF3" s="14" t="s">
        <v>15</v>
      </c>
    </row>
    <row r="4" spans="1:32" ht="15">
      <c r="A4" s="15"/>
      <c r="B4" s="15"/>
      <c r="C4" s="16"/>
      <c r="D4" s="16"/>
      <c r="E4" s="16"/>
      <c r="F4" s="15"/>
      <c r="G4" s="15"/>
      <c r="H4" s="17"/>
      <c r="I4" s="15"/>
      <c r="J4" s="15"/>
      <c r="K4" s="17"/>
      <c r="L4" s="15"/>
      <c r="M4" s="15"/>
      <c r="N4" s="17"/>
      <c r="O4" s="15"/>
      <c r="P4" s="15"/>
      <c r="Q4" s="17"/>
      <c r="R4" s="15"/>
      <c r="S4" s="15"/>
      <c r="T4" s="17"/>
      <c r="U4" s="15"/>
      <c r="V4" s="15"/>
      <c r="W4" s="17"/>
      <c r="X4" s="15"/>
      <c r="Y4" s="15"/>
      <c r="Z4" s="17"/>
      <c r="AA4" s="15"/>
      <c r="AB4" s="15"/>
      <c r="AC4" s="17"/>
      <c r="AD4" s="15"/>
      <c r="AE4" s="15"/>
      <c r="AF4" s="17"/>
    </row>
    <row r="5" spans="1:32" ht="15">
      <c r="A5" s="29" t="s">
        <v>16</v>
      </c>
      <c r="B5" s="29" t="s">
        <v>17</v>
      </c>
      <c r="C5" s="29">
        <f>+'[1]Adatok'!C3</f>
        <v>0</v>
      </c>
      <c r="D5" s="29">
        <f>+'[1]Adatok'!D3</f>
        <v>0</v>
      </c>
      <c r="E5" s="29">
        <f>+'[1]Adatok'!E3</f>
        <v>0</v>
      </c>
      <c r="F5" s="29">
        <f>+'[1]Adatok'!F3</f>
        <v>0</v>
      </c>
      <c r="G5" s="29">
        <v>62992</v>
      </c>
      <c r="H5" s="30" t="str">
        <f>IF(+F5=0,"-",(ROUND(+G5/F5*100,1)))</f>
        <v>-</v>
      </c>
      <c r="I5" s="29">
        <f>+'[1]Adatok'!G3</f>
        <v>0</v>
      </c>
      <c r="J5" s="29">
        <v>0</v>
      </c>
      <c r="K5" s="30" t="str">
        <f>IF(+I5=0,"-",(ROUND(+J5/I5*100,1)))</f>
        <v>-</v>
      </c>
      <c r="L5" s="29">
        <f>+'[1]Adatok'!H3</f>
        <v>0</v>
      </c>
      <c r="M5" s="29">
        <v>0</v>
      </c>
      <c r="N5" s="30" t="str">
        <f>IF(+L5=0,"-",(ROUND(+M5/L5*100,1)))</f>
        <v>-</v>
      </c>
      <c r="O5" s="29">
        <f>+'[1]Adatok'!I3</f>
        <v>0</v>
      </c>
      <c r="P5" s="29">
        <v>0</v>
      </c>
      <c r="Q5" s="30" t="str">
        <f aca="true" t="shared" si="0" ref="Q5:Q15">IF(+O5=0,"-",(ROUND(+P5/O5*100,1)))</f>
        <v>-</v>
      </c>
      <c r="R5" s="29">
        <f>+'[1]Adatok'!J3</f>
        <v>0</v>
      </c>
      <c r="S5" s="29">
        <v>0</v>
      </c>
      <c r="T5" s="30" t="str">
        <f aca="true" t="shared" si="1" ref="T5:T15">IF(+R5=0,"-",(ROUND(+S5/R5*100,1)))</f>
        <v>-</v>
      </c>
      <c r="U5" s="29">
        <f>+'[1]Adatok'!K3</f>
        <v>0</v>
      </c>
      <c r="V5" s="29">
        <v>0</v>
      </c>
      <c r="W5" s="30" t="str">
        <f aca="true" t="shared" si="2" ref="W5:W15">IF(+U5=0,"-",(ROUND(+V5/U5*100,1)))</f>
        <v>-</v>
      </c>
      <c r="X5" s="29">
        <f>+'[1]Adatok'!L3</f>
        <v>0</v>
      </c>
      <c r="Y5" s="29"/>
      <c r="Z5" s="30" t="str">
        <f aca="true" t="shared" si="3" ref="Z5:Z15">IF(+X5=0,"-",(ROUND(+Y5/X5*100,1)))</f>
        <v>-</v>
      </c>
      <c r="AA5" s="29">
        <f>+'[1]Adatok'!M3</f>
        <v>0</v>
      </c>
      <c r="AB5" s="29"/>
      <c r="AC5" s="30" t="str">
        <f aca="true" t="shared" si="4" ref="AC5:AC15">IF(+AA5=0,"-",(ROUND(+AB5/AA5*100,1)))</f>
        <v>-</v>
      </c>
      <c r="AD5" s="29">
        <f aca="true" t="shared" si="5" ref="AD5:AE14">+F5+I5+L5+O5+R5+U5+X5+AA5</f>
        <v>0</v>
      </c>
      <c r="AE5" s="29">
        <f t="shared" si="5"/>
        <v>62992</v>
      </c>
      <c r="AF5" s="30" t="str">
        <f>IF(+AD5=0,"-",(ROUND(+AE5/AD5*100,1)))</f>
        <v>-</v>
      </c>
    </row>
    <row r="6" spans="1:32" ht="15">
      <c r="A6" s="29" t="s">
        <v>18</v>
      </c>
      <c r="B6" s="29" t="s">
        <v>19</v>
      </c>
      <c r="C6" s="29">
        <f>+'[1]Adatok'!C4</f>
        <v>0</v>
      </c>
      <c r="D6" s="29">
        <f>+'[1]Adatok'!D4</f>
        <v>0</v>
      </c>
      <c r="E6" s="29">
        <f>+'[1]Adatok'!E4</f>
        <v>0</v>
      </c>
      <c r="F6" s="29">
        <f>+'[1]Adatok'!F4</f>
        <v>0</v>
      </c>
      <c r="G6" s="29">
        <v>0</v>
      </c>
      <c r="H6" s="30" t="str">
        <f aca="true" t="shared" si="6" ref="H6:H44">IF(+F6=0,"-",(ROUND(+G6/F6*100,1)))</f>
        <v>-</v>
      </c>
      <c r="I6" s="29">
        <f>+'[1]Adatok'!G4</f>
        <v>0</v>
      </c>
      <c r="J6" s="29">
        <v>0</v>
      </c>
      <c r="K6" s="30" t="str">
        <f aca="true" t="shared" si="7" ref="K6:K44">IF(+I6=0,"-",(ROUND(+J6/I6*100,1)))</f>
        <v>-</v>
      </c>
      <c r="L6" s="29">
        <f>+'[1]Adatok'!H4</f>
        <v>0</v>
      </c>
      <c r="M6" s="29">
        <v>0</v>
      </c>
      <c r="N6" s="30" t="str">
        <f aca="true" t="shared" si="8" ref="N6:N44">IF(+L6=0,"-",(ROUND(+M6/L6*100,1)))</f>
        <v>-</v>
      </c>
      <c r="O6" s="29"/>
      <c r="P6" s="29">
        <v>180000</v>
      </c>
      <c r="Q6" s="30" t="str">
        <f t="shared" si="0"/>
        <v>-</v>
      </c>
      <c r="R6" s="29">
        <f>+'[1]Adatok'!J4</f>
        <v>0</v>
      </c>
      <c r="S6" s="29">
        <v>0</v>
      </c>
      <c r="T6" s="30" t="str">
        <f t="shared" si="1"/>
        <v>-</v>
      </c>
      <c r="U6" s="29">
        <v>4705000</v>
      </c>
      <c r="V6" s="29">
        <v>400000</v>
      </c>
      <c r="W6" s="30">
        <f t="shared" si="2"/>
        <v>8.5</v>
      </c>
      <c r="X6" s="29">
        <f>+'[1]Adatok'!L4</f>
        <v>0</v>
      </c>
      <c r="Y6" s="29"/>
      <c r="Z6" s="30" t="str">
        <f t="shared" si="3"/>
        <v>-</v>
      </c>
      <c r="AA6" s="29">
        <f>+'[1]Adatok'!M4</f>
        <v>0</v>
      </c>
      <c r="AB6" s="29"/>
      <c r="AC6" s="30" t="str">
        <f t="shared" si="4"/>
        <v>-</v>
      </c>
      <c r="AD6" s="29">
        <f t="shared" si="5"/>
        <v>4705000</v>
      </c>
      <c r="AE6" s="29">
        <f t="shared" si="5"/>
        <v>580000</v>
      </c>
      <c r="AF6" s="30">
        <f>IF(+AD6=0,"-",(ROUND(+AE6/AD6*100,1)))</f>
        <v>12.3</v>
      </c>
    </row>
    <row r="7" spans="1:32" ht="15">
      <c r="A7" s="29" t="s">
        <v>20</v>
      </c>
      <c r="B7" s="29" t="s">
        <v>21</v>
      </c>
      <c r="C7" s="29">
        <f>+'[1]Adatok'!C5</f>
        <v>0</v>
      </c>
      <c r="D7" s="29">
        <f>+'[1]Adatok'!D5</f>
        <v>0</v>
      </c>
      <c r="E7" s="29">
        <f>+'[1]Adatok'!E5</f>
        <v>0</v>
      </c>
      <c r="F7" s="29">
        <f>+'[1]Adatok'!F5</f>
        <v>0</v>
      </c>
      <c r="G7" s="29">
        <v>777</v>
      </c>
      <c r="H7" s="30" t="str">
        <f t="shared" si="6"/>
        <v>-</v>
      </c>
      <c r="I7" s="29">
        <v>65480</v>
      </c>
      <c r="J7" s="29">
        <v>35665</v>
      </c>
      <c r="K7" s="30">
        <f t="shared" si="7"/>
        <v>54.5</v>
      </c>
      <c r="L7" s="29">
        <f>+'[1]Adatok'!H5</f>
        <v>0</v>
      </c>
      <c r="M7" s="29">
        <v>13297</v>
      </c>
      <c r="N7" s="30" t="str">
        <f t="shared" si="8"/>
        <v>-</v>
      </c>
      <c r="O7" s="29">
        <f>+'[1]Adatok'!I5</f>
        <v>0</v>
      </c>
      <c r="P7" s="29">
        <v>0</v>
      </c>
      <c r="Q7" s="30" t="str">
        <f t="shared" si="0"/>
        <v>-</v>
      </c>
      <c r="R7" s="29">
        <f>+'[1]Adatok'!J5</f>
        <v>0</v>
      </c>
      <c r="S7" s="29">
        <v>10580</v>
      </c>
      <c r="T7" s="30" t="str">
        <f t="shared" si="1"/>
        <v>-</v>
      </c>
      <c r="U7" s="29">
        <f>+'[1]Adatok'!K5</f>
        <v>0</v>
      </c>
      <c r="V7" s="29">
        <v>0</v>
      </c>
      <c r="W7" s="30" t="str">
        <f t="shared" si="2"/>
        <v>-</v>
      </c>
      <c r="X7" s="29">
        <f>+'[1]Adatok'!L5</f>
        <v>0</v>
      </c>
      <c r="Y7" s="29"/>
      <c r="Z7" s="30" t="str">
        <f t="shared" si="3"/>
        <v>-</v>
      </c>
      <c r="AA7" s="29">
        <f>+'[1]Adatok'!M5</f>
        <v>0</v>
      </c>
      <c r="AB7" s="29"/>
      <c r="AC7" s="30" t="str">
        <f t="shared" si="4"/>
        <v>-</v>
      </c>
      <c r="AD7" s="29">
        <f t="shared" si="5"/>
        <v>65480</v>
      </c>
      <c r="AE7" s="29">
        <f t="shared" si="5"/>
        <v>60319</v>
      </c>
      <c r="AF7" s="30">
        <f>IF(+AD7=0,"-",(ROUND(+AE7/AD7*100,1)))</f>
        <v>92.1</v>
      </c>
    </row>
    <row r="8" spans="1:32" ht="15">
      <c r="A8" s="29" t="s">
        <v>22</v>
      </c>
      <c r="B8" s="29" t="s">
        <v>23</v>
      </c>
      <c r="C8" s="29">
        <f>+'[1]Adatok'!C6</f>
        <v>0</v>
      </c>
      <c r="D8" s="29">
        <f>+'[1]Adatok'!D6</f>
        <v>0</v>
      </c>
      <c r="E8" s="29">
        <f>+'[1]Adatok'!E6</f>
        <v>0</v>
      </c>
      <c r="F8" s="29">
        <v>114000</v>
      </c>
      <c r="G8" s="29">
        <v>39980</v>
      </c>
      <c r="H8" s="30">
        <f t="shared" si="6"/>
        <v>35.1</v>
      </c>
      <c r="I8" s="29">
        <f>+'[1]Adatok'!G6</f>
        <v>0</v>
      </c>
      <c r="J8" s="29">
        <v>13200</v>
      </c>
      <c r="K8" s="30" t="str">
        <f t="shared" si="7"/>
        <v>-</v>
      </c>
      <c r="L8" s="29">
        <v>13715000</v>
      </c>
      <c r="M8" s="29">
        <v>5880337</v>
      </c>
      <c r="N8" s="30">
        <f t="shared" si="8"/>
        <v>42.9</v>
      </c>
      <c r="O8" s="29">
        <v>21772000</v>
      </c>
      <c r="P8" s="29">
        <v>8843228</v>
      </c>
      <c r="Q8" s="30">
        <f t="shared" si="0"/>
        <v>40.6</v>
      </c>
      <c r="R8" s="29">
        <f>+'[1]Adatok'!J6</f>
        <v>0</v>
      </c>
      <c r="S8" s="29">
        <v>162846</v>
      </c>
      <c r="T8" s="30" t="str">
        <f t="shared" si="1"/>
        <v>-</v>
      </c>
      <c r="U8" s="29">
        <v>1571000</v>
      </c>
      <c r="V8" s="29">
        <v>55385</v>
      </c>
      <c r="W8" s="30">
        <f t="shared" si="2"/>
        <v>3.5</v>
      </c>
      <c r="X8" s="29">
        <f>+'[1]Adatok'!L6</f>
        <v>0</v>
      </c>
      <c r="Y8" s="29"/>
      <c r="Z8" s="30" t="str">
        <f t="shared" si="3"/>
        <v>-</v>
      </c>
      <c r="AA8" s="29">
        <f>+'[1]Adatok'!M6</f>
        <v>0</v>
      </c>
      <c r="AB8" s="29"/>
      <c r="AC8" s="30" t="str">
        <f t="shared" si="4"/>
        <v>-</v>
      </c>
      <c r="AD8" s="29">
        <f t="shared" si="5"/>
        <v>37172000</v>
      </c>
      <c r="AE8" s="29">
        <f t="shared" si="5"/>
        <v>14994976</v>
      </c>
      <c r="AF8" s="30">
        <f aca="true" t="shared" si="9" ref="AF8:AF44">IF(+AD8=0,"-",(ROUND(+AE8/AD8*100,1)))</f>
        <v>40.3</v>
      </c>
    </row>
    <row r="9" spans="1:34" ht="15">
      <c r="A9" s="29" t="s">
        <v>24</v>
      </c>
      <c r="B9" s="29" t="s">
        <v>25</v>
      </c>
      <c r="C9" s="29">
        <f>+'[1]Adatok'!C7</f>
        <v>0</v>
      </c>
      <c r="D9" s="29">
        <f>+'[1]Adatok'!D7</f>
        <v>0</v>
      </c>
      <c r="E9" s="29">
        <f>+'[1]Adatok'!E7</f>
        <v>0</v>
      </c>
      <c r="F9" s="29">
        <f>+'[1]Adatok'!F7</f>
        <v>0</v>
      </c>
      <c r="G9" s="29">
        <v>17219</v>
      </c>
      <c r="H9" s="30" t="str">
        <f t="shared" si="6"/>
        <v>-</v>
      </c>
      <c r="I9" s="29">
        <f>+'[1]Adatok'!G7</f>
        <v>0</v>
      </c>
      <c r="J9" s="29">
        <v>9629</v>
      </c>
      <c r="K9" s="30" t="str">
        <f t="shared" si="7"/>
        <v>-</v>
      </c>
      <c r="L9" s="29">
        <f>+'[1]Adatok'!H7</f>
        <v>0</v>
      </c>
      <c r="M9" s="29">
        <v>3592</v>
      </c>
      <c r="N9" s="30" t="str">
        <f t="shared" si="8"/>
        <v>-</v>
      </c>
      <c r="O9" s="29">
        <v>5878000</v>
      </c>
      <c r="P9" s="29">
        <v>2434600</v>
      </c>
      <c r="Q9" s="30">
        <f t="shared" si="0"/>
        <v>41.4</v>
      </c>
      <c r="R9" s="29">
        <f>+'[1]Adatok'!J7</f>
        <v>0</v>
      </c>
      <c r="S9" s="29">
        <v>46364</v>
      </c>
      <c r="T9" s="30" t="str">
        <f t="shared" si="1"/>
        <v>-</v>
      </c>
      <c r="U9" s="29">
        <f>+'[1]Adatok'!K7</f>
        <v>0</v>
      </c>
      <c r="V9" s="29">
        <v>108000</v>
      </c>
      <c r="W9" s="30" t="str">
        <f t="shared" si="2"/>
        <v>-</v>
      </c>
      <c r="X9" s="29">
        <f>+'[1]Adatok'!L7</f>
        <v>0</v>
      </c>
      <c r="Y9" s="29"/>
      <c r="Z9" s="30" t="str">
        <f t="shared" si="3"/>
        <v>-</v>
      </c>
      <c r="AA9" s="29">
        <f>+'[1]Adatok'!M7</f>
        <v>0</v>
      </c>
      <c r="AB9" s="29"/>
      <c r="AC9" s="30" t="str">
        <f t="shared" si="4"/>
        <v>-</v>
      </c>
      <c r="AD9" s="29">
        <f t="shared" si="5"/>
        <v>5878000</v>
      </c>
      <c r="AE9" s="29">
        <f t="shared" si="5"/>
        <v>2619404</v>
      </c>
      <c r="AF9" s="30">
        <f t="shared" si="9"/>
        <v>44.6</v>
      </c>
      <c r="AH9" t="str">
        <f>IF(+AD5=0,"-",+AE5/AD5*100)</f>
        <v>-</v>
      </c>
    </row>
    <row r="10" spans="1:32" ht="15">
      <c r="A10" s="29" t="s">
        <v>26</v>
      </c>
      <c r="B10" s="29" t="s">
        <v>27</v>
      </c>
      <c r="C10" s="29">
        <f>+'[1]Adatok'!C8</f>
        <v>0</v>
      </c>
      <c r="D10" s="29">
        <f>+'[1]Adatok'!D8</f>
        <v>0</v>
      </c>
      <c r="E10" s="29">
        <f>+'[1]Adatok'!E8</f>
        <v>0</v>
      </c>
      <c r="F10" s="29">
        <f>+'[1]Adatok'!F8</f>
        <v>0</v>
      </c>
      <c r="G10" s="29"/>
      <c r="H10" s="30" t="str">
        <f t="shared" si="6"/>
        <v>-</v>
      </c>
      <c r="I10" s="29">
        <f>+'[1]Adatok'!G8</f>
        <v>0</v>
      </c>
      <c r="J10" s="29">
        <v>0</v>
      </c>
      <c r="K10" s="30" t="str">
        <f t="shared" si="7"/>
        <v>-</v>
      </c>
      <c r="L10" s="29">
        <f>+'[1]Adatok'!H8</f>
        <v>0</v>
      </c>
      <c r="M10" s="29">
        <v>0</v>
      </c>
      <c r="N10" s="30" t="str">
        <f t="shared" si="8"/>
        <v>-</v>
      </c>
      <c r="O10" s="29">
        <v>1800000</v>
      </c>
      <c r="P10" s="29">
        <v>547000</v>
      </c>
      <c r="Q10" s="30">
        <f t="shared" si="0"/>
        <v>30.4</v>
      </c>
      <c r="R10" s="29">
        <f>+'[1]Adatok'!J8</f>
        <v>0</v>
      </c>
      <c r="S10" s="29"/>
      <c r="T10" s="30" t="str">
        <f t="shared" si="1"/>
        <v>-</v>
      </c>
      <c r="U10" s="29">
        <f>+'[1]Adatok'!K8</f>
        <v>0</v>
      </c>
      <c r="V10" s="29"/>
      <c r="W10" s="30" t="str">
        <f t="shared" si="2"/>
        <v>-</v>
      </c>
      <c r="X10" s="29">
        <f>+'[1]Adatok'!L8</f>
        <v>0</v>
      </c>
      <c r="Y10" s="29"/>
      <c r="Z10" s="30" t="str">
        <f t="shared" si="3"/>
        <v>-</v>
      </c>
      <c r="AA10" s="29">
        <f>+'[1]Adatok'!M8</f>
        <v>0</v>
      </c>
      <c r="AB10" s="29"/>
      <c r="AC10" s="30" t="str">
        <f t="shared" si="4"/>
        <v>-</v>
      </c>
      <c r="AD10" s="29">
        <f t="shared" si="5"/>
        <v>1800000</v>
      </c>
      <c r="AE10" s="29">
        <f t="shared" si="5"/>
        <v>547000</v>
      </c>
      <c r="AF10" s="30">
        <f t="shared" si="9"/>
        <v>30.4</v>
      </c>
    </row>
    <row r="11" spans="1:32" ht="15">
      <c r="A11" s="29" t="s">
        <v>28</v>
      </c>
      <c r="B11" s="29" t="s">
        <v>29</v>
      </c>
      <c r="C11" s="29">
        <f>+'[1]Adatok'!C9</f>
        <v>0</v>
      </c>
      <c r="D11" s="29">
        <f>+'[1]Adatok'!D9</f>
        <v>0</v>
      </c>
      <c r="E11" s="29">
        <f>+'[1]Adatok'!E9</f>
        <v>0</v>
      </c>
      <c r="F11" s="29">
        <f>+'[1]Adatok'!F9</f>
        <v>0</v>
      </c>
      <c r="G11" s="29"/>
      <c r="H11" s="30" t="str">
        <f t="shared" si="6"/>
        <v>-</v>
      </c>
      <c r="I11" s="29">
        <f>+'[1]Adatok'!G9</f>
        <v>0</v>
      </c>
      <c r="J11" s="29">
        <v>0</v>
      </c>
      <c r="K11" s="30" t="str">
        <f t="shared" si="7"/>
        <v>-</v>
      </c>
      <c r="L11" s="29">
        <f>+'[1]Adatok'!H9</f>
        <v>0</v>
      </c>
      <c r="M11" s="29">
        <v>0</v>
      </c>
      <c r="N11" s="30" t="str">
        <f t="shared" si="8"/>
        <v>-</v>
      </c>
      <c r="O11" s="29">
        <f>+'[1]Adatok'!I9</f>
        <v>0</v>
      </c>
      <c r="P11" s="29"/>
      <c r="Q11" s="30" t="str">
        <f t="shared" si="0"/>
        <v>-</v>
      </c>
      <c r="R11" s="29">
        <f>+'[1]Adatok'!J9</f>
        <v>0</v>
      </c>
      <c r="S11" s="29"/>
      <c r="T11" s="30" t="str">
        <f t="shared" si="1"/>
        <v>-</v>
      </c>
      <c r="U11" s="29">
        <f>+'[1]Adatok'!K9</f>
        <v>0</v>
      </c>
      <c r="V11" s="29"/>
      <c r="W11" s="30" t="str">
        <f t="shared" si="2"/>
        <v>-</v>
      </c>
      <c r="X11" s="29">
        <f>+'[1]Adatok'!L9</f>
        <v>0</v>
      </c>
      <c r="Y11" s="29">
        <v>3625</v>
      </c>
      <c r="Z11" s="30" t="str">
        <f t="shared" si="3"/>
        <v>-</v>
      </c>
      <c r="AA11" s="29">
        <f>+'[1]Adatok'!M9</f>
        <v>0</v>
      </c>
      <c r="AB11" s="29"/>
      <c r="AC11" s="30" t="str">
        <f t="shared" si="4"/>
        <v>-</v>
      </c>
      <c r="AD11" s="29">
        <f t="shared" si="5"/>
        <v>0</v>
      </c>
      <c r="AE11" s="29">
        <f t="shared" si="5"/>
        <v>3625</v>
      </c>
      <c r="AF11" s="30" t="str">
        <f t="shared" si="9"/>
        <v>-</v>
      </c>
    </row>
    <row r="12" spans="1:32" ht="15">
      <c r="A12" s="29" t="s">
        <v>30</v>
      </c>
      <c r="B12" s="29" t="s">
        <v>31</v>
      </c>
      <c r="C12" s="29">
        <f>+'[1]Adatok'!C10</f>
        <v>0</v>
      </c>
      <c r="D12" s="29">
        <f>+'[1]Adatok'!D10</f>
        <v>0</v>
      </c>
      <c r="E12" s="29">
        <f>+'[1]Adatok'!E10</f>
        <v>0</v>
      </c>
      <c r="F12" s="29">
        <f>+'[1]Adatok'!F10</f>
        <v>0</v>
      </c>
      <c r="G12" s="29"/>
      <c r="H12" s="30" t="str">
        <f t="shared" si="6"/>
        <v>-</v>
      </c>
      <c r="I12" s="29">
        <f>+'[1]Adatok'!G10</f>
        <v>0</v>
      </c>
      <c r="J12" s="29">
        <v>1</v>
      </c>
      <c r="K12" s="30" t="str">
        <f t="shared" si="7"/>
        <v>-</v>
      </c>
      <c r="L12" s="29">
        <f>+'[1]Adatok'!H10</f>
        <v>0</v>
      </c>
      <c r="M12" s="29">
        <v>16208</v>
      </c>
      <c r="N12" s="30" t="str">
        <f t="shared" si="8"/>
        <v>-</v>
      </c>
      <c r="O12" s="29">
        <f>+'[1]Adatok'!I10</f>
        <v>0</v>
      </c>
      <c r="P12" s="29"/>
      <c r="Q12" s="30" t="str">
        <f t="shared" si="0"/>
        <v>-</v>
      </c>
      <c r="R12" s="29">
        <f>+'[1]Adatok'!J10</f>
        <v>0</v>
      </c>
      <c r="S12" s="29"/>
      <c r="T12" s="30" t="str">
        <f t="shared" si="1"/>
        <v>-</v>
      </c>
      <c r="U12" s="29">
        <f>+'[1]Adatok'!K10</f>
        <v>0</v>
      </c>
      <c r="V12" s="29"/>
      <c r="W12" s="30" t="str">
        <f t="shared" si="2"/>
        <v>-</v>
      </c>
      <c r="X12" s="29">
        <f>+'[1]Adatok'!L10</f>
        <v>0</v>
      </c>
      <c r="Y12" s="29">
        <v>81667</v>
      </c>
      <c r="Z12" s="30" t="str">
        <f t="shared" si="3"/>
        <v>-</v>
      </c>
      <c r="AA12" s="29">
        <f>+'[1]Adatok'!M10</f>
        <v>0</v>
      </c>
      <c r="AB12" s="29"/>
      <c r="AC12" s="30" t="str">
        <f t="shared" si="4"/>
        <v>-</v>
      </c>
      <c r="AD12" s="29">
        <f t="shared" si="5"/>
        <v>0</v>
      </c>
      <c r="AE12" s="29">
        <f t="shared" si="5"/>
        <v>97876</v>
      </c>
      <c r="AF12" s="30" t="str">
        <f t="shared" si="9"/>
        <v>-</v>
      </c>
    </row>
    <row r="13" spans="1:32" ht="15">
      <c r="A13" s="29" t="s">
        <v>32</v>
      </c>
      <c r="B13" s="29" t="s">
        <v>33</v>
      </c>
      <c r="C13" s="29">
        <f>+'[1]Adatok'!C11</f>
        <v>0</v>
      </c>
      <c r="D13" s="29">
        <f>+'[1]Adatok'!D11</f>
        <v>0</v>
      </c>
      <c r="E13" s="29">
        <f>+'[1]Adatok'!E11</f>
        <v>0</v>
      </c>
      <c r="F13" s="29">
        <f>+'[1]Adatok'!F11</f>
        <v>0</v>
      </c>
      <c r="G13" s="29"/>
      <c r="H13" s="30" t="str">
        <f t="shared" si="6"/>
        <v>-</v>
      </c>
      <c r="I13" s="29">
        <f>+'[1]Adatok'!G11</f>
        <v>0</v>
      </c>
      <c r="J13" s="29"/>
      <c r="K13" s="30" t="str">
        <f t="shared" si="7"/>
        <v>-</v>
      </c>
      <c r="L13" s="29">
        <f>+'[1]Adatok'!H11</f>
        <v>0</v>
      </c>
      <c r="M13" s="29"/>
      <c r="N13" s="30" t="str">
        <f t="shared" si="8"/>
        <v>-</v>
      </c>
      <c r="O13" s="29">
        <f>+'[1]Adatok'!I11</f>
        <v>0</v>
      </c>
      <c r="P13" s="29"/>
      <c r="Q13" s="30" t="str">
        <f t="shared" si="0"/>
        <v>-</v>
      </c>
      <c r="R13" s="29">
        <f>+'[1]Adatok'!J11</f>
        <v>0</v>
      </c>
      <c r="S13" s="29"/>
      <c r="T13" s="30" t="str">
        <f t="shared" si="1"/>
        <v>-</v>
      </c>
      <c r="U13" s="29">
        <f>+'[1]Adatok'!K11</f>
        <v>0</v>
      </c>
      <c r="V13" s="29"/>
      <c r="W13" s="30" t="str">
        <f t="shared" si="2"/>
        <v>-</v>
      </c>
      <c r="X13" s="29">
        <f>+'[1]Adatok'!L11</f>
        <v>0</v>
      </c>
      <c r="Y13" s="29">
        <v>0</v>
      </c>
      <c r="Z13" s="30" t="str">
        <f t="shared" si="3"/>
        <v>-</v>
      </c>
      <c r="AA13" s="29">
        <v>7414000</v>
      </c>
      <c r="AB13" s="29"/>
      <c r="AC13" s="30">
        <f t="shared" si="4"/>
        <v>0</v>
      </c>
      <c r="AD13" s="29">
        <f t="shared" si="5"/>
        <v>7414000</v>
      </c>
      <c r="AE13" s="29">
        <f t="shared" si="5"/>
        <v>0</v>
      </c>
      <c r="AF13" s="30">
        <f t="shared" si="9"/>
        <v>0</v>
      </c>
    </row>
    <row r="14" spans="1:32" ht="15">
      <c r="A14" s="29" t="s">
        <v>34</v>
      </c>
      <c r="B14" s="29" t="s">
        <v>35</v>
      </c>
      <c r="C14" s="29">
        <f>+'[1]Adatok'!C12</f>
        <v>0</v>
      </c>
      <c r="D14" s="29">
        <f>+'[1]Adatok'!D12</f>
        <v>0</v>
      </c>
      <c r="E14" s="29">
        <f>+'[1]Adatok'!E12</f>
        <v>0</v>
      </c>
      <c r="F14" s="29">
        <f>+'[1]Adatok'!F12</f>
        <v>0</v>
      </c>
      <c r="G14" s="29"/>
      <c r="H14" s="30" t="str">
        <f t="shared" si="6"/>
        <v>-</v>
      </c>
      <c r="I14" s="29">
        <f>+'[1]Adatok'!G12</f>
        <v>0</v>
      </c>
      <c r="J14" s="29"/>
      <c r="K14" s="30" t="str">
        <f t="shared" si="7"/>
        <v>-</v>
      </c>
      <c r="L14" s="29">
        <f>+'[1]Adatok'!H12</f>
        <v>0</v>
      </c>
      <c r="M14" s="29"/>
      <c r="N14" s="30" t="str">
        <f t="shared" si="8"/>
        <v>-</v>
      </c>
      <c r="O14" s="29">
        <f>+'[1]Adatok'!I12</f>
        <v>0</v>
      </c>
      <c r="P14" s="29"/>
      <c r="Q14" s="30" t="str">
        <f t="shared" si="0"/>
        <v>-</v>
      </c>
      <c r="R14" s="29">
        <f>+'[1]Adatok'!J12</f>
        <v>0</v>
      </c>
      <c r="S14" s="29"/>
      <c r="T14" s="30" t="str">
        <f t="shared" si="1"/>
        <v>-</v>
      </c>
      <c r="U14" s="29">
        <f>+'[1]Adatok'!K12</f>
        <v>0</v>
      </c>
      <c r="V14" s="29"/>
      <c r="W14" s="30" t="str">
        <f t="shared" si="2"/>
        <v>-</v>
      </c>
      <c r="X14" s="29">
        <f>+'[1]Adatok'!L12</f>
        <v>0</v>
      </c>
      <c r="Y14" s="29"/>
      <c r="Z14" s="30" t="str">
        <f t="shared" si="3"/>
        <v>-</v>
      </c>
      <c r="AA14" s="29">
        <v>167203000</v>
      </c>
      <c r="AB14" s="29">
        <v>93605385</v>
      </c>
      <c r="AC14" s="30">
        <f t="shared" si="4"/>
        <v>56</v>
      </c>
      <c r="AD14" s="29">
        <f t="shared" si="5"/>
        <v>167203000</v>
      </c>
      <c r="AE14" s="29">
        <f t="shared" si="5"/>
        <v>93605385</v>
      </c>
      <c r="AF14" s="30">
        <f t="shared" si="9"/>
        <v>56</v>
      </c>
    </row>
    <row r="15" spans="1:32" s="4" customFormat="1" ht="15">
      <c r="A15" s="18"/>
      <c r="B15" s="18" t="s">
        <v>36</v>
      </c>
      <c r="C15" s="19">
        <f>SUM(C5:C14)</f>
        <v>0</v>
      </c>
      <c r="D15" s="19">
        <f aca="true" t="shared" si="10" ref="D15:AE15">SUM(D5:D14)</f>
        <v>0</v>
      </c>
      <c r="E15" s="19">
        <f t="shared" si="10"/>
        <v>0</v>
      </c>
      <c r="F15" s="18">
        <f t="shared" si="10"/>
        <v>114000</v>
      </c>
      <c r="G15" s="18">
        <f t="shared" si="10"/>
        <v>120968</v>
      </c>
      <c r="H15" s="20">
        <f t="shared" si="6"/>
        <v>106.1</v>
      </c>
      <c r="I15" s="18">
        <f t="shared" si="10"/>
        <v>65480</v>
      </c>
      <c r="J15" s="18">
        <f t="shared" si="10"/>
        <v>58495</v>
      </c>
      <c r="K15" s="20">
        <f t="shared" si="7"/>
        <v>89.3</v>
      </c>
      <c r="L15" s="18">
        <f t="shared" si="10"/>
        <v>13715000</v>
      </c>
      <c r="M15" s="18">
        <f t="shared" si="10"/>
        <v>5913434</v>
      </c>
      <c r="N15" s="20">
        <f t="shared" si="8"/>
        <v>43.1</v>
      </c>
      <c r="O15" s="18">
        <f t="shared" si="10"/>
        <v>29450000</v>
      </c>
      <c r="P15" s="18">
        <f t="shared" si="10"/>
        <v>12004828</v>
      </c>
      <c r="Q15" s="20">
        <f t="shared" si="0"/>
        <v>40.8</v>
      </c>
      <c r="R15" s="18">
        <f t="shared" si="10"/>
        <v>0</v>
      </c>
      <c r="S15" s="18">
        <f t="shared" si="10"/>
        <v>219790</v>
      </c>
      <c r="T15" s="20" t="str">
        <f t="shared" si="1"/>
        <v>-</v>
      </c>
      <c r="U15" s="18">
        <f t="shared" si="10"/>
        <v>6276000</v>
      </c>
      <c r="V15" s="18">
        <f t="shared" si="10"/>
        <v>563385</v>
      </c>
      <c r="W15" s="20">
        <f t="shared" si="2"/>
        <v>9</v>
      </c>
      <c r="X15" s="18">
        <f t="shared" si="10"/>
        <v>0</v>
      </c>
      <c r="Y15" s="18">
        <f t="shared" si="10"/>
        <v>85292</v>
      </c>
      <c r="Z15" s="20" t="str">
        <f t="shared" si="3"/>
        <v>-</v>
      </c>
      <c r="AA15" s="18">
        <f t="shared" si="10"/>
        <v>174617000</v>
      </c>
      <c r="AB15" s="18">
        <f t="shared" si="10"/>
        <v>93605385</v>
      </c>
      <c r="AC15" s="20">
        <f t="shared" si="4"/>
        <v>53.6</v>
      </c>
      <c r="AD15" s="18">
        <f t="shared" si="10"/>
        <v>224237480</v>
      </c>
      <c r="AE15" s="18">
        <f t="shared" si="10"/>
        <v>112571577</v>
      </c>
      <c r="AF15" s="20">
        <f t="shared" si="9"/>
        <v>50.2</v>
      </c>
    </row>
    <row r="16" spans="1:32" ht="15">
      <c r="A16" s="29"/>
      <c r="B16" s="29"/>
      <c r="C16" s="29"/>
      <c r="D16" s="29"/>
      <c r="E16" s="29"/>
      <c r="F16" s="29"/>
      <c r="G16" s="29"/>
      <c r="H16" s="31"/>
      <c r="I16" s="29"/>
      <c r="J16" s="29"/>
      <c r="K16" s="31"/>
      <c r="L16" s="29"/>
      <c r="M16" s="29"/>
      <c r="N16" s="31"/>
      <c r="O16" s="29"/>
      <c r="P16" s="29"/>
      <c r="Q16" s="31"/>
      <c r="R16" s="29"/>
      <c r="S16" s="29"/>
      <c r="T16" s="31"/>
      <c r="U16" s="29"/>
      <c r="V16" s="29"/>
      <c r="W16" s="31"/>
      <c r="X16" s="29"/>
      <c r="Y16" s="29"/>
      <c r="Z16" s="31"/>
      <c r="AA16" s="29"/>
      <c r="AB16" s="29"/>
      <c r="AC16" s="31"/>
      <c r="AD16" s="29"/>
      <c r="AE16" s="29"/>
      <c r="AF16" s="31"/>
    </row>
    <row r="17" spans="1:32" ht="15">
      <c r="A17" s="29" t="s">
        <v>37</v>
      </c>
      <c r="B17" s="29" t="s">
        <v>38</v>
      </c>
      <c r="C17" s="29">
        <f>+'[1]Adatok'!C13</f>
        <v>0</v>
      </c>
      <c r="D17" s="29">
        <f>+'[1]Adatok'!D13</f>
        <v>0</v>
      </c>
      <c r="E17" s="29">
        <f>+'[1]Adatok'!E13</f>
        <v>0</v>
      </c>
      <c r="F17" s="29">
        <f>+'[1]Adatok'!F13</f>
        <v>5265000</v>
      </c>
      <c r="G17" s="29">
        <v>2819408</v>
      </c>
      <c r="H17" s="30">
        <f t="shared" si="6"/>
        <v>53.6</v>
      </c>
      <c r="I17" s="29">
        <f>+'[1]Adatok'!G13</f>
        <v>32043000</v>
      </c>
      <c r="J17" s="29">
        <v>18637194</v>
      </c>
      <c r="K17" s="30">
        <f t="shared" si="7"/>
        <v>58.2</v>
      </c>
      <c r="L17" s="29">
        <f>+'[1]Adatok'!H13</f>
        <v>30921000</v>
      </c>
      <c r="M17" s="29">
        <v>17543386</v>
      </c>
      <c r="N17" s="30">
        <f t="shared" si="8"/>
        <v>56.7</v>
      </c>
      <c r="O17" s="29">
        <f>+'[1]Adatok'!I13</f>
        <v>4182000</v>
      </c>
      <c r="P17" s="29">
        <v>3072692</v>
      </c>
      <c r="Q17" s="30">
        <f aca="true" t="shared" si="11" ref="Q17:Q44">IF(+O17=0,"-",(ROUND(+P17/O17*100,1)))</f>
        <v>73.5</v>
      </c>
      <c r="R17" s="29">
        <f>+'[1]Adatok'!J13</f>
        <v>30766000</v>
      </c>
      <c r="S17" s="29">
        <v>15028862</v>
      </c>
      <c r="T17" s="30">
        <f aca="true" t="shared" si="12" ref="T17:T44">IF(+R17=0,"-",(ROUND(+S17/R17*100,1)))</f>
        <v>48.8</v>
      </c>
      <c r="U17" s="29">
        <f>+'[1]Adatok'!K13</f>
        <v>0</v>
      </c>
      <c r="V17" s="29">
        <v>0</v>
      </c>
      <c r="W17" s="30" t="str">
        <f aca="true" t="shared" si="13" ref="W17:W44">IF(+U17=0,"-",(ROUND(+V17/U17*100,1)))</f>
        <v>-</v>
      </c>
      <c r="X17" s="29">
        <f>+'[1]Adatok'!L13</f>
        <v>0</v>
      </c>
      <c r="Y17" s="29">
        <f>10571843-9776297</f>
        <v>795546</v>
      </c>
      <c r="Z17" s="30" t="str">
        <f aca="true" t="shared" si="14" ref="Z17:Z44">IF(+X17=0,"-",(ROUND(+Y17/X17*100,1)))</f>
        <v>-</v>
      </c>
      <c r="AA17" s="29">
        <f>+'[1]Adatok'!M13</f>
        <v>0</v>
      </c>
      <c r="AB17" s="29"/>
      <c r="AC17" s="30" t="str">
        <f aca="true" t="shared" si="15" ref="AC17:AC44">IF(+AA17=0,"-",(ROUND(+AB17/AA17*100,1)))</f>
        <v>-</v>
      </c>
      <c r="AD17" s="29">
        <f aca="true" t="shared" si="16" ref="AD17:AE43">+F17+I17+L17+O17+R17+U17+X17+AA17</f>
        <v>103177000</v>
      </c>
      <c r="AE17" s="29">
        <f t="shared" si="16"/>
        <v>57897088</v>
      </c>
      <c r="AF17" s="30">
        <f t="shared" si="9"/>
        <v>56.1</v>
      </c>
    </row>
    <row r="18" spans="1:32" ht="15">
      <c r="A18" s="29" t="s">
        <v>39</v>
      </c>
      <c r="B18" s="29" t="s">
        <v>40</v>
      </c>
      <c r="C18" s="29">
        <f>+'[1]Adatok'!C14</f>
        <v>0</v>
      </c>
      <c r="D18" s="29">
        <f>+'[1]Adatok'!D14</f>
        <v>0</v>
      </c>
      <c r="E18" s="29">
        <f>+'[1]Adatok'!E14</f>
        <v>0</v>
      </c>
      <c r="F18" s="29">
        <f>+'[1]Adatok'!F14</f>
        <v>0</v>
      </c>
      <c r="G18" s="29">
        <v>0</v>
      </c>
      <c r="H18" s="30" t="str">
        <f t="shared" si="6"/>
        <v>-</v>
      </c>
      <c r="I18" s="29">
        <f>+'[1]Adatok'!G14</f>
        <v>0</v>
      </c>
      <c r="J18" s="29">
        <v>0</v>
      </c>
      <c r="K18" s="30" t="str">
        <f t="shared" si="7"/>
        <v>-</v>
      </c>
      <c r="L18" s="29">
        <f>+'[1]Adatok'!H14</f>
        <v>0</v>
      </c>
      <c r="M18" s="29">
        <v>27640</v>
      </c>
      <c r="N18" s="30" t="str">
        <f t="shared" si="8"/>
        <v>-</v>
      </c>
      <c r="O18" s="29">
        <f>+'[1]Adatok'!I14</f>
        <v>0</v>
      </c>
      <c r="P18" s="29">
        <v>0</v>
      </c>
      <c r="Q18" s="30" t="str">
        <f t="shared" si="11"/>
        <v>-</v>
      </c>
      <c r="R18" s="29">
        <f>+'[1]Adatok'!J14</f>
        <v>0</v>
      </c>
      <c r="S18" s="29">
        <v>0</v>
      </c>
      <c r="T18" s="30" t="str">
        <f t="shared" si="12"/>
        <v>-</v>
      </c>
      <c r="U18" s="29">
        <f>+'[1]Adatok'!K14</f>
        <v>1479000</v>
      </c>
      <c r="V18" s="29">
        <v>703925</v>
      </c>
      <c r="W18" s="30">
        <f t="shared" si="13"/>
        <v>47.6</v>
      </c>
      <c r="X18" s="29">
        <f>+'[1]Adatok'!L14</f>
        <v>0</v>
      </c>
      <c r="Y18" s="29"/>
      <c r="Z18" s="30" t="str">
        <f t="shared" si="14"/>
        <v>-</v>
      </c>
      <c r="AA18" s="29">
        <f>+'[1]Adatok'!M14</f>
        <v>0</v>
      </c>
      <c r="AB18" s="29"/>
      <c r="AC18" s="30" t="str">
        <f t="shared" si="15"/>
        <v>-</v>
      </c>
      <c r="AD18" s="29">
        <f t="shared" si="16"/>
        <v>1479000</v>
      </c>
      <c r="AE18" s="29">
        <f t="shared" si="16"/>
        <v>731565</v>
      </c>
      <c r="AF18" s="30">
        <f t="shared" si="9"/>
        <v>49.5</v>
      </c>
    </row>
    <row r="19" spans="1:32" ht="15">
      <c r="A19" s="29" t="s">
        <v>41</v>
      </c>
      <c r="B19" s="29" t="s">
        <v>42</v>
      </c>
      <c r="C19" s="29">
        <f>+'[1]Adatok'!C15</f>
        <v>0</v>
      </c>
      <c r="D19" s="29">
        <f>+'[1]Adatok'!D15</f>
        <v>0</v>
      </c>
      <c r="E19" s="29">
        <f>+'[1]Adatok'!E15</f>
        <v>0</v>
      </c>
      <c r="F19" s="29">
        <f>+'[1]Adatok'!F15</f>
        <v>0</v>
      </c>
      <c r="G19" s="29">
        <v>0</v>
      </c>
      <c r="H19" s="30" t="str">
        <f t="shared" si="6"/>
        <v>-</v>
      </c>
      <c r="I19" s="29">
        <f>+'[1]Adatok'!G15</f>
        <v>0</v>
      </c>
      <c r="J19" s="29">
        <v>0</v>
      </c>
      <c r="K19" s="30" t="str">
        <f t="shared" si="7"/>
        <v>-</v>
      </c>
      <c r="L19" s="29">
        <f>+'[1]Adatok'!H15</f>
        <v>0</v>
      </c>
      <c r="M19" s="29">
        <v>0</v>
      </c>
      <c r="N19" s="30" t="str">
        <f t="shared" si="8"/>
        <v>-</v>
      </c>
      <c r="O19" s="29">
        <f>+'[1]Adatok'!I15</f>
        <v>916000</v>
      </c>
      <c r="P19" s="29">
        <v>915400</v>
      </c>
      <c r="Q19" s="30">
        <f t="shared" si="11"/>
        <v>99.9</v>
      </c>
      <c r="R19" s="29">
        <f>+'[1]Adatok'!J15</f>
        <v>472000</v>
      </c>
      <c r="S19" s="29">
        <v>236000</v>
      </c>
      <c r="T19" s="30">
        <f t="shared" si="12"/>
        <v>50</v>
      </c>
      <c r="U19" s="29">
        <f>+'[1]Adatok'!K15</f>
        <v>0</v>
      </c>
      <c r="V19" s="29">
        <v>0</v>
      </c>
      <c r="W19" s="30" t="str">
        <f t="shared" si="13"/>
        <v>-</v>
      </c>
      <c r="X19" s="29">
        <f>+'[1]Adatok'!L15</f>
        <v>0</v>
      </c>
      <c r="Y19" s="29"/>
      <c r="Z19" s="30" t="str">
        <f t="shared" si="14"/>
        <v>-</v>
      </c>
      <c r="AA19" s="29">
        <f>+'[1]Adatok'!M15</f>
        <v>0</v>
      </c>
      <c r="AB19" s="29"/>
      <c r="AC19" s="30" t="str">
        <f t="shared" si="15"/>
        <v>-</v>
      </c>
      <c r="AD19" s="29">
        <f t="shared" si="16"/>
        <v>1388000</v>
      </c>
      <c r="AE19" s="29">
        <f t="shared" si="16"/>
        <v>1151400</v>
      </c>
      <c r="AF19" s="30">
        <f t="shared" si="9"/>
        <v>83</v>
      </c>
    </row>
    <row r="20" spans="1:32" ht="15">
      <c r="A20" s="29" t="s">
        <v>43</v>
      </c>
      <c r="B20" s="29" t="s">
        <v>44</v>
      </c>
      <c r="C20" s="29">
        <f>+'[1]Adatok'!C16</f>
        <v>0</v>
      </c>
      <c r="D20" s="29">
        <f>+'[1]Adatok'!D16</f>
        <v>0</v>
      </c>
      <c r="E20" s="29">
        <f>+'[1]Adatok'!E16</f>
        <v>0</v>
      </c>
      <c r="F20" s="29">
        <f>+'[1]Adatok'!F16</f>
        <v>8000</v>
      </c>
      <c r="G20" s="29">
        <v>0</v>
      </c>
      <c r="H20" s="30">
        <f t="shared" si="6"/>
        <v>0</v>
      </c>
      <c r="I20" s="29">
        <f>+'[1]Adatok'!G16</f>
        <v>139000</v>
      </c>
      <c r="J20" s="29">
        <v>35175</v>
      </c>
      <c r="K20" s="30">
        <f t="shared" si="7"/>
        <v>25.3</v>
      </c>
      <c r="L20" s="29">
        <f>+'[1]Adatok'!H16</f>
        <v>114000</v>
      </c>
      <c r="M20" s="29">
        <v>18750</v>
      </c>
      <c r="N20" s="30">
        <f t="shared" si="8"/>
        <v>16.4</v>
      </c>
      <c r="O20" s="29">
        <f>+'[1]Adatok'!I16</f>
        <v>107000</v>
      </c>
      <c r="P20" s="29">
        <v>33500</v>
      </c>
      <c r="Q20" s="30">
        <f t="shared" si="11"/>
        <v>31.3</v>
      </c>
      <c r="R20" s="29">
        <f>+'[1]Adatok'!J16</f>
        <v>102000</v>
      </c>
      <c r="S20" s="29">
        <v>25125</v>
      </c>
      <c r="T20" s="30">
        <f t="shared" si="12"/>
        <v>24.6</v>
      </c>
      <c r="U20" s="29">
        <f>+'[1]Adatok'!K16</f>
        <v>0</v>
      </c>
      <c r="V20" s="29">
        <v>0</v>
      </c>
      <c r="W20" s="30" t="str">
        <f t="shared" si="13"/>
        <v>-</v>
      </c>
      <c r="X20" s="29">
        <f>+'[1]Adatok'!L16</f>
        <v>0</v>
      </c>
      <c r="Y20" s="29"/>
      <c r="Z20" s="30" t="str">
        <f t="shared" si="14"/>
        <v>-</v>
      </c>
      <c r="AA20" s="29">
        <f>+'[1]Adatok'!M16</f>
        <v>0</v>
      </c>
      <c r="AB20" s="29"/>
      <c r="AC20" s="30" t="str">
        <f t="shared" si="15"/>
        <v>-</v>
      </c>
      <c r="AD20" s="29">
        <f t="shared" si="16"/>
        <v>470000</v>
      </c>
      <c r="AE20" s="29">
        <f t="shared" si="16"/>
        <v>112550</v>
      </c>
      <c r="AF20" s="30">
        <f t="shared" si="9"/>
        <v>23.9</v>
      </c>
    </row>
    <row r="21" spans="1:32" ht="15">
      <c r="A21" s="29" t="s">
        <v>45</v>
      </c>
      <c r="B21" s="29" t="s">
        <v>46</v>
      </c>
      <c r="C21" s="29">
        <f>+'[1]Adatok'!C17</f>
        <v>0</v>
      </c>
      <c r="D21" s="29">
        <f>+'[1]Adatok'!D17</f>
        <v>0</v>
      </c>
      <c r="E21" s="29">
        <f>+'[1]Adatok'!E17</f>
        <v>0</v>
      </c>
      <c r="F21" s="29">
        <f>+'[1]Adatok'!F17</f>
        <v>20000</v>
      </c>
      <c r="G21" s="29">
        <v>28560</v>
      </c>
      <c r="H21" s="30">
        <f t="shared" si="6"/>
        <v>142.8</v>
      </c>
      <c r="I21" s="29">
        <f>+'[1]Adatok'!G17</f>
        <v>310000</v>
      </c>
      <c r="J21" s="29">
        <v>36650</v>
      </c>
      <c r="K21" s="30">
        <f t="shared" si="7"/>
        <v>11.8</v>
      </c>
      <c r="L21" s="29">
        <f>+'[1]Adatok'!H17</f>
        <v>0</v>
      </c>
      <c r="M21" s="29">
        <v>42720</v>
      </c>
      <c r="N21" s="30" t="str">
        <f t="shared" si="8"/>
        <v>-</v>
      </c>
      <c r="O21" s="29">
        <f>+'[1]Adatok'!I17</f>
        <v>120000</v>
      </c>
      <c r="P21" s="29">
        <v>13400</v>
      </c>
      <c r="Q21" s="30">
        <f t="shared" si="11"/>
        <v>11.2</v>
      </c>
      <c r="R21" s="29">
        <f>+'[1]Adatok'!J17</f>
        <v>260000</v>
      </c>
      <c r="S21" s="29">
        <v>77369</v>
      </c>
      <c r="T21" s="30">
        <f t="shared" si="12"/>
        <v>29.8</v>
      </c>
      <c r="U21" s="29">
        <f>+'[1]Adatok'!K17</f>
        <v>0</v>
      </c>
      <c r="V21" s="29">
        <v>0</v>
      </c>
      <c r="W21" s="30" t="str">
        <f t="shared" si="13"/>
        <v>-</v>
      </c>
      <c r="X21" s="29">
        <f>+'[1]Adatok'!L17</f>
        <v>0</v>
      </c>
      <c r="Y21" s="29"/>
      <c r="Z21" s="30" t="str">
        <f t="shared" si="14"/>
        <v>-</v>
      </c>
      <c r="AA21" s="29">
        <f>+'[1]Adatok'!M17</f>
        <v>0</v>
      </c>
      <c r="AB21" s="29"/>
      <c r="AC21" s="30" t="str">
        <f t="shared" si="15"/>
        <v>-</v>
      </c>
      <c r="AD21" s="29">
        <f t="shared" si="16"/>
        <v>710000</v>
      </c>
      <c r="AE21" s="29">
        <f t="shared" si="16"/>
        <v>198699</v>
      </c>
      <c r="AF21" s="30">
        <f t="shared" si="9"/>
        <v>28</v>
      </c>
    </row>
    <row r="22" spans="1:32" ht="15">
      <c r="A22" s="29" t="s">
        <v>47</v>
      </c>
      <c r="B22" s="29" t="s">
        <v>48</v>
      </c>
      <c r="C22" s="29">
        <f>+'[1]Adatok'!C18</f>
        <v>0</v>
      </c>
      <c r="D22" s="29">
        <f>+'[1]Adatok'!D18</f>
        <v>0</v>
      </c>
      <c r="E22" s="29">
        <f>+'[1]Adatok'!E18</f>
        <v>0</v>
      </c>
      <c r="F22" s="29">
        <f>+'[1]Adatok'!F18</f>
        <v>12000</v>
      </c>
      <c r="G22" s="29"/>
      <c r="H22" s="30">
        <f t="shared" si="6"/>
        <v>0</v>
      </c>
      <c r="I22" s="29">
        <f>+'[1]Adatok'!G18</f>
        <v>128000</v>
      </c>
      <c r="J22" s="29"/>
      <c r="K22" s="30">
        <f t="shared" si="7"/>
        <v>0</v>
      </c>
      <c r="L22" s="29">
        <f>+'[1]Adatok'!H18</f>
        <v>159000</v>
      </c>
      <c r="M22" s="29"/>
      <c r="N22" s="30">
        <f t="shared" si="8"/>
        <v>0</v>
      </c>
      <c r="O22" s="29">
        <f>+'[1]Adatok'!I18</f>
        <v>12000</v>
      </c>
      <c r="P22" s="29"/>
      <c r="Q22" s="30">
        <f t="shared" si="11"/>
        <v>0</v>
      </c>
      <c r="R22" s="29">
        <f>+'[1]Adatok'!J18</f>
        <v>134000</v>
      </c>
      <c r="S22" s="29"/>
      <c r="T22" s="30">
        <f t="shared" si="12"/>
        <v>0</v>
      </c>
      <c r="U22" s="29">
        <f>+'[1]Adatok'!K18</f>
        <v>0</v>
      </c>
      <c r="V22" s="29"/>
      <c r="W22" s="30" t="str">
        <f t="shared" si="13"/>
        <v>-</v>
      </c>
      <c r="X22" s="29">
        <f>+'[1]Adatok'!L18</f>
        <v>0</v>
      </c>
      <c r="Y22" s="29"/>
      <c r="Z22" s="30" t="str">
        <f t="shared" si="14"/>
        <v>-</v>
      </c>
      <c r="AA22" s="29">
        <f>+'[1]Adatok'!M18</f>
        <v>0</v>
      </c>
      <c r="AB22" s="29"/>
      <c r="AC22" s="30" t="str">
        <f t="shared" si="15"/>
        <v>-</v>
      </c>
      <c r="AD22" s="29">
        <f t="shared" si="16"/>
        <v>445000</v>
      </c>
      <c r="AE22" s="29">
        <f t="shared" si="16"/>
        <v>0</v>
      </c>
      <c r="AF22" s="30">
        <f t="shared" si="9"/>
        <v>0</v>
      </c>
    </row>
    <row r="23" spans="1:32" ht="15">
      <c r="A23" s="29" t="s">
        <v>49</v>
      </c>
      <c r="B23" s="29" t="s">
        <v>50</v>
      </c>
      <c r="C23" s="29">
        <f>+'[1]Adatok'!C19</f>
        <v>0</v>
      </c>
      <c r="D23" s="29">
        <f>+'[1]Adatok'!D19</f>
        <v>0</v>
      </c>
      <c r="E23" s="29">
        <f>+'[1]Adatok'!E19</f>
        <v>0</v>
      </c>
      <c r="F23" s="29">
        <f>+'[1]Adatok'!F19</f>
        <v>37000</v>
      </c>
      <c r="G23" s="29">
        <v>25504</v>
      </c>
      <c r="H23" s="30">
        <f t="shared" si="6"/>
        <v>68.9</v>
      </c>
      <c r="I23" s="29">
        <f>+'[1]Adatok'!G19</f>
        <v>409000</v>
      </c>
      <c r="J23" s="29">
        <v>149119</v>
      </c>
      <c r="K23" s="30">
        <f t="shared" si="7"/>
        <v>36.5</v>
      </c>
      <c r="L23" s="29">
        <f>+'[1]Adatok'!H19</f>
        <v>627000</v>
      </c>
      <c r="M23" s="29">
        <v>237648</v>
      </c>
      <c r="N23" s="30">
        <f t="shared" si="8"/>
        <v>37.9</v>
      </c>
      <c r="O23" s="29">
        <f>+'[1]Adatok'!I19</f>
        <v>104000</v>
      </c>
      <c r="P23" s="29">
        <v>61982</v>
      </c>
      <c r="Q23" s="30">
        <f t="shared" si="11"/>
        <v>59.6</v>
      </c>
      <c r="R23" s="29">
        <f>+'[1]Adatok'!J19</f>
        <v>260000</v>
      </c>
      <c r="S23" s="29">
        <v>97115</v>
      </c>
      <c r="T23" s="30">
        <f t="shared" si="12"/>
        <v>37.4</v>
      </c>
      <c r="U23" s="29">
        <f>+'[1]Adatok'!K19</f>
        <v>0</v>
      </c>
      <c r="V23" s="29">
        <v>0</v>
      </c>
      <c r="W23" s="30" t="str">
        <f t="shared" si="13"/>
        <v>-</v>
      </c>
      <c r="X23" s="29">
        <f>+'[1]Adatok'!L19</f>
        <v>0</v>
      </c>
      <c r="Y23" s="29"/>
      <c r="Z23" s="30" t="str">
        <f t="shared" si="14"/>
        <v>-</v>
      </c>
      <c r="AA23" s="29">
        <f>+'[1]Adatok'!M19</f>
        <v>0</v>
      </c>
      <c r="AB23" s="29"/>
      <c r="AC23" s="30" t="str">
        <f t="shared" si="15"/>
        <v>-</v>
      </c>
      <c r="AD23" s="29">
        <f t="shared" si="16"/>
        <v>1437000</v>
      </c>
      <c r="AE23" s="29">
        <f t="shared" si="16"/>
        <v>571368</v>
      </c>
      <c r="AF23" s="30">
        <f t="shared" si="9"/>
        <v>39.8</v>
      </c>
    </row>
    <row r="24" spans="1:32" ht="15">
      <c r="A24" s="29" t="s">
        <v>51</v>
      </c>
      <c r="B24" s="29" t="s">
        <v>52</v>
      </c>
      <c r="C24" s="29">
        <f>+'[1]Adatok'!C20</f>
        <v>0</v>
      </c>
      <c r="D24" s="29">
        <f>+'[1]Adatok'!D20</f>
        <v>0</v>
      </c>
      <c r="E24" s="29">
        <f>+'[1]Adatok'!E20</f>
        <v>0</v>
      </c>
      <c r="F24" s="29">
        <f>+'[1]Adatok'!F20</f>
        <v>0</v>
      </c>
      <c r="G24" s="29">
        <v>0</v>
      </c>
      <c r="H24" s="30" t="str">
        <f t="shared" si="6"/>
        <v>-</v>
      </c>
      <c r="I24" s="29">
        <f>+'[1]Adatok'!G20</f>
        <v>43000</v>
      </c>
      <c r="J24" s="29">
        <v>42680</v>
      </c>
      <c r="K24" s="30">
        <f t="shared" si="7"/>
        <v>99.3</v>
      </c>
      <c r="L24" s="29">
        <f>+'[1]Adatok'!H20</f>
        <v>1520000</v>
      </c>
      <c r="M24" s="29">
        <v>750520</v>
      </c>
      <c r="N24" s="30">
        <f t="shared" si="8"/>
        <v>49.4</v>
      </c>
      <c r="O24" s="29">
        <f>+'[1]Adatok'!I20</f>
        <v>0</v>
      </c>
      <c r="P24" s="29">
        <v>0</v>
      </c>
      <c r="Q24" s="30" t="str">
        <f t="shared" si="11"/>
        <v>-</v>
      </c>
      <c r="R24" s="29">
        <f>+'[1]Adatok'!J20</f>
        <v>357000</v>
      </c>
      <c r="S24" s="29">
        <v>243368</v>
      </c>
      <c r="T24" s="30">
        <f t="shared" si="12"/>
        <v>68.2</v>
      </c>
      <c r="U24" s="29">
        <f>+'[1]Adatok'!K20</f>
        <v>0</v>
      </c>
      <c r="V24" s="29">
        <v>0</v>
      </c>
      <c r="W24" s="30" t="str">
        <f t="shared" si="13"/>
        <v>-</v>
      </c>
      <c r="X24" s="29">
        <f>+'[1]Adatok'!L20</f>
        <v>0</v>
      </c>
      <c r="Y24" s="29"/>
      <c r="Z24" s="30" t="str">
        <f t="shared" si="14"/>
        <v>-</v>
      </c>
      <c r="AA24" s="29">
        <f>+'[1]Adatok'!M20</f>
        <v>0</v>
      </c>
      <c r="AB24" s="29"/>
      <c r="AC24" s="30" t="str">
        <f t="shared" si="15"/>
        <v>-</v>
      </c>
      <c r="AD24" s="29">
        <f t="shared" si="16"/>
        <v>1920000</v>
      </c>
      <c r="AE24" s="29">
        <f t="shared" si="16"/>
        <v>1036568</v>
      </c>
      <c r="AF24" s="30">
        <f t="shared" si="9"/>
        <v>54</v>
      </c>
    </row>
    <row r="25" spans="1:32" ht="15">
      <c r="A25" s="29" t="s">
        <v>53</v>
      </c>
      <c r="B25" s="29" t="s">
        <v>54</v>
      </c>
      <c r="C25" s="29">
        <f>+'[1]Adatok'!C21</f>
        <v>0</v>
      </c>
      <c r="D25" s="29">
        <f>+'[1]Adatok'!D21</f>
        <v>0</v>
      </c>
      <c r="E25" s="29">
        <f>+'[1]Adatok'!E21</f>
        <v>0</v>
      </c>
      <c r="F25" s="29">
        <f>+'[1]Adatok'!F21</f>
        <v>0</v>
      </c>
      <c r="G25" s="29">
        <v>0</v>
      </c>
      <c r="H25" s="30" t="str">
        <f t="shared" si="6"/>
        <v>-</v>
      </c>
      <c r="I25" s="29"/>
      <c r="J25" s="29">
        <v>0</v>
      </c>
      <c r="K25" s="30" t="str">
        <f t="shared" si="7"/>
        <v>-</v>
      </c>
      <c r="L25" s="29"/>
      <c r="M25" s="29">
        <v>0</v>
      </c>
      <c r="N25" s="30" t="str">
        <f t="shared" si="8"/>
        <v>-</v>
      </c>
      <c r="O25" s="29">
        <f>+'[1]Adatok'!I21</f>
        <v>0</v>
      </c>
      <c r="P25" s="29">
        <v>38165</v>
      </c>
      <c r="Q25" s="30" t="str">
        <f t="shared" si="11"/>
        <v>-</v>
      </c>
      <c r="R25" s="29"/>
      <c r="S25" s="29">
        <v>0</v>
      </c>
      <c r="T25" s="30" t="str">
        <f t="shared" si="12"/>
        <v>-</v>
      </c>
      <c r="U25" s="29">
        <f>+'[1]Adatok'!K21</f>
        <v>720000</v>
      </c>
      <c r="V25" s="29">
        <v>318095</v>
      </c>
      <c r="W25" s="30">
        <f t="shared" si="13"/>
        <v>44.2</v>
      </c>
      <c r="X25" s="29">
        <f>+'[1]Adatok'!L21</f>
        <v>0</v>
      </c>
      <c r="Y25" s="29"/>
      <c r="Z25" s="30" t="str">
        <f t="shared" si="14"/>
        <v>-</v>
      </c>
      <c r="AA25" s="29">
        <f>+'[1]Adatok'!M21</f>
        <v>0</v>
      </c>
      <c r="AB25" s="29"/>
      <c r="AC25" s="30" t="str">
        <f t="shared" si="15"/>
        <v>-</v>
      </c>
      <c r="AD25" s="29">
        <f t="shared" si="16"/>
        <v>720000</v>
      </c>
      <c r="AE25" s="29">
        <f t="shared" si="16"/>
        <v>356260</v>
      </c>
      <c r="AF25" s="30">
        <f t="shared" si="9"/>
        <v>49.5</v>
      </c>
    </row>
    <row r="26" spans="1:32" ht="15">
      <c r="A26" s="29" t="s">
        <v>55</v>
      </c>
      <c r="B26" s="29" t="s">
        <v>56</v>
      </c>
      <c r="C26" s="29">
        <f>+'[1]Adatok'!C22</f>
        <v>0</v>
      </c>
      <c r="D26" s="29">
        <f>+'[1]Adatok'!D22</f>
        <v>0</v>
      </c>
      <c r="E26" s="29">
        <f>+'[1]Adatok'!E22</f>
        <v>0</v>
      </c>
      <c r="F26" s="29">
        <f>+'[1]Adatok'!F22</f>
        <v>1627000</v>
      </c>
      <c r="G26" s="29">
        <v>917304</v>
      </c>
      <c r="H26" s="30">
        <f t="shared" si="6"/>
        <v>56.4</v>
      </c>
      <c r="I26" s="29">
        <f>+'[1]Adatok'!G22</f>
        <v>9585000</v>
      </c>
      <c r="J26" s="29">
        <v>5164203</v>
      </c>
      <c r="K26" s="30">
        <f t="shared" si="7"/>
        <v>53.9</v>
      </c>
      <c r="L26" s="29">
        <f>+'[1]Adatok'!H22</f>
        <v>10102000</v>
      </c>
      <c r="M26" s="29">
        <v>5376190</v>
      </c>
      <c r="N26" s="30">
        <f t="shared" si="8"/>
        <v>53.2</v>
      </c>
      <c r="O26" s="29">
        <f>+'[1]Adatok'!I22</f>
        <v>1921000</v>
      </c>
      <c r="P26" s="29">
        <v>1112842</v>
      </c>
      <c r="Q26" s="30">
        <f t="shared" si="11"/>
        <v>57.9</v>
      </c>
      <c r="R26" s="29">
        <f>+'[1]Adatok'!J22</f>
        <v>7553000</v>
      </c>
      <c r="S26" s="29">
        <v>3881087</v>
      </c>
      <c r="T26" s="30">
        <f t="shared" si="12"/>
        <v>51.4</v>
      </c>
      <c r="U26" s="29">
        <f>+'[1]Adatok'!K22</f>
        <v>589000</v>
      </c>
      <c r="V26" s="29">
        <v>236767</v>
      </c>
      <c r="W26" s="30">
        <f t="shared" si="13"/>
        <v>40.2</v>
      </c>
      <c r="X26" s="29">
        <f>+'[1]Adatok'!L22</f>
        <v>0</v>
      </c>
      <c r="Y26" s="29"/>
      <c r="Z26" s="30" t="str">
        <f t="shared" si="14"/>
        <v>-</v>
      </c>
      <c r="AA26" s="29">
        <f>+'[1]Adatok'!M22</f>
        <v>0</v>
      </c>
      <c r="AB26" s="29"/>
      <c r="AC26" s="30" t="str">
        <f t="shared" si="15"/>
        <v>-</v>
      </c>
      <c r="AD26" s="29">
        <f t="shared" si="16"/>
        <v>31377000</v>
      </c>
      <c r="AE26" s="29">
        <f t="shared" si="16"/>
        <v>16688393</v>
      </c>
      <c r="AF26" s="30">
        <f t="shared" si="9"/>
        <v>53.2</v>
      </c>
    </row>
    <row r="27" spans="1:32" ht="15">
      <c r="A27" s="29" t="s">
        <v>57</v>
      </c>
      <c r="B27" s="29" t="s">
        <v>58</v>
      </c>
      <c r="C27" s="29">
        <f>+'[1]Adatok'!C23</f>
        <v>0</v>
      </c>
      <c r="D27" s="29">
        <f>+'[1]Adatok'!D23</f>
        <v>0</v>
      </c>
      <c r="E27" s="29">
        <f>+'[1]Adatok'!E23</f>
        <v>0</v>
      </c>
      <c r="F27" s="29">
        <f>+'[1]Adatok'!F23</f>
        <v>48000</v>
      </c>
      <c r="G27" s="29">
        <v>33912</v>
      </c>
      <c r="H27" s="30">
        <f t="shared" si="6"/>
        <v>70.7</v>
      </c>
      <c r="I27" s="29">
        <f>+'[1]Adatok'!G23</f>
        <v>292000</v>
      </c>
      <c r="J27" s="29">
        <v>81253</v>
      </c>
      <c r="K27" s="30">
        <f t="shared" si="7"/>
        <v>27.8</v>
      </c>
      <c r="L27" s="29">
        <f>+'[1]Adatok'!H23</f>
        <v>528000</v>
      </c>
      <c r="M27" s="29">
        <v>96203</v>
      </c>
      <c r="N27" s="30">
        <f t="shared" si="8"/>
        <v>18.2</v>
      </c>
      <c r="O27" s="29">
        <f>+'[1]Adatok'!I23</f>
        <v>0</v>
      </c>
      <c r="P27" s="29">
        <v>13009</v>
      </c>
      <c r="Q27" s="30" t="str">
        <f t="shared" si="11"/>
        <v>-</v>
      </c>
      <c r="R27" s="29">
        <f>+'[1]Adatok'!J23</f>
        <v>135000</v>
      </c>
      <c r="S27" s="29">
        <v>13009</v>
      </c>
      <c r="T27" s="30">
        <f t="shared" si="12"/>
        <v>9.6</v>
      </c>
      <c r="U27" s="29">
        <f>+'[1]Adatok'!K23</f>
        <v>20000</v>
      </c>
      <c r="V27" s="29">
        <v>8673</v>
      </c>
      <c r="W27" s="30">
        <f t="shared" si="13"/>
        <v>43.4</v>
      </c>
      <c r="X27" s="29">
        <f>+'[1]Adatok'!L23</f>
        <v>0</v>
      </c>
      <c r="Y27" s="29"/>
      <c r="Z27" s="30" t="str">
        <f t="shared" si="14"/>
        <v>-</v>
      </c>
      <c r="AA27" s="29">
        <f>+'[1]Adatok'!M23</f>
        <v>0</v>
      </c>
      <c r="AB27" s="29"/>
      <c r="AC27" s="30" t="str">
        <f t="shared" si="15"/>
        <v>-</v>
      </c>
      <c r="AD27" s="29">
        <f t="shared" si="16"/>
        <v>1023000</v>
      </c>
      <c r="AE27" s="29">
        <f t="shared" si="16"/>
        <v>246059</v>
      </c>
      <c r="AF27" s="30">
        <f t="shared" si="9"/>
        <v>24.1</v>
      </c>
    </row>
    <row r="28" spans="1:32" ht="15">
      <c r="A28" s="29" t="s">
        <v>59</v>
      </c>
      <c r="B28" s="29" t="s">
        <v>60</v>
      </c>
      <c r="C28" s="29">
        <f>+'[1]Adatok'!C24</f>
        <v>0</v>
      </c>
      <c r="D28" s="29">
        <f>+'[1]Adatok'!D24</f>
        <v>0</v>
      </c>
      <c r="E28" s="29">
        <f>+'[1]Adatok'!E24</f>
        <v>0</v>
      </c>
      <c r="F28" s="29">
        <f>+'[1]Adatok'!F24</f>
        <v>221000</v>
      </c>
      <c r="G28" s="29">
        <v>119029</v>
      </c>
      <c r="H28" s="30">
        <f t="shared" si="6"/>
        <v>53.9</v>
      </c>
      <c r="I28" s="29">
        <f>+'[1]Adatok'!G24</f>
        <v>2000000</v>
      </c>
      <c r="J28" s="29">
        <v>888245</v>
      </c>
      <c r="K28" s="30">
        <f t="shared" si="7"/>
        <v>44.4</v>
      </c>
      <c r="L28" s="29">
        <f>+'[1]Adatok'!H24</f>
        <v>1914000</v>
      </c>
      <c r="M28" s="29">
        <v>521123</v>
      </c>
      <c r="N28" s="30">
        <f t="shared" si="8"/>
        <v>27.2</v>
      </c>
      <c r="O28" s="29">
        <f>+'[1]Adatok'!I24</f>
        <v>239000</v>
      </c>
      <c r="P28" s="29">
        <v>63747</v>
      </c>
      <c r="Q28" s="30">
        <f t="shared" si="11"/>
        <v>26.7</v>
      </c>
      <c r="R28" s="29">
        <f>+'[1]Adatok'!J24</f>
        <v>1442000</v>
      </c>
      <c r="S28" s="29">
        <v>388312</v>
      </c>
      <c r="T28" s="30">
        <f t="shared" si="12"/>
        <v>26.9</v>
      </c>
      <c r="U28" s="29">
        <f>+'[1]Adatok'!K24</f>
        <v>75000</v>
      </c>
      <c r="V28" s="29">
        <v>17778</v>
      </c>
      <c r="W28" s="30">
        <f t="shared" si="13"/>
        <v>23.7</v>
      </c>
      <c r="X28" s="29">
        <f>+'[1]Adatok'!L24</f>
        <v>0</v>
      </c>
      <c r="Y28" s="29"/>
      <c r="Z28" s="30" t="str">
        <f t="shared" si="14"/>
        <v>-</v>
      </c>
      <c r="AA28" s="29">
        <f>+'[1]Adatok'!M24</f>
        <v>0</v>
      </c>
      <c r="AB28" s="29"/>
      <c r="AC28" s="30" t="str">
        <f t="shared" si="15"/>
        <v>-</v>
      </c>
      <c r="AD28" s="29">
        <f t="shared" si="16"/>
        <v>5891000</v>
      </c>
      <c r="AE28" s="29">
        <f t="shared" si="16"/>
        <v>1998234</v>
      </c>
      <c r="AF28" s="30">
        <f t="shared" si="9"/>
        <v>33.9</v>
      </c>
    </row>
    <row r="29" spans="1:32" ht="15">
      <c r="A29" s="29" t="s">
        <v>61</v>
      </c>
      <c r="B29" s="29" t="s">
        <v>62</v>
      </c>
      <c r="C29" s="29">
        <f>+'[1]Adatok'!C25</f>
        <v>0</v>
      </c>
      <c r="D29" s="29">
        <f>+'[1]Adatok'!D25</f>
        <v>0</v>
      </c>
      <c r="E29" s="29">
        <f>+'[1]Adatok'!E25</f>
        <v>0</v>
      </c>
      <c r="F29" s="29">
        <f>+'[1]Adatok'!F25</f>
        <v>121000</v>
      </c>
      <c r="G29" s="29">
        <v>60260</v>
      </c>
      <c r="H29" s="30">
        <f t="shared" si="6"/>
        <v>49.8</v>
      </c>
      <c r="I29" s="29">
        <f>+'[1]Adatok'!G25</f>
        <v>220000</v>
      </c>
      <c r="J29" s="29">
        <v>110337</v>
      </c>
      <c r="K29" s="30">
        <f t="shared" si="7"/>
        <v>50.2</v>
      </c>
      <c r="L29" s="29">
        <f>+'[1]Adatok'!H25</f>
        <v>0</v>
      </c>
      <c r="M29" s="29">
        <v>0</v>
      </c>
      <c r="N29" s="30" t="str">
        <f t="shared" si="8"/>
        <v>-</v>
      </c>
      <c r="O29" s="29">
        <f>+'[1]Adatok'!I25</f>
        <v>54000</v>
      </c>
      <c r="P29" s="29">
        <v>27000</v>
      </c>
      <c r="Q29" s="30">
        <f t="shared" si="11"/>
        <v>50</v>
      </c>
      <c r="R29" s="29">
        <f>+'[1]Adatok'!J25</f>
        <v>54000</v>
      </c>
      <c r="S29" s="29">
        <v>27000</v>
      </c>
      <c r="T29" s="30">
        <f t="shared" si="12"/>
        <v>50</v>
      </c>
      <c r="U29" s="29">
        <f>+'[1]Adatok'!K25</f>
        <v>36000</v>
      </c>
      <c r="V29" s="29">
        <v>18000</v>
      </c>
      <c r="W29" s="30">
        <f t="shared" si="13"/>
        <v>50</v>
      </c>
      <c r="X29" s="29">
        <f>+'[1]Adatok'!L25</f>
        <v>0</v>
      </c>
      <c r="Y29" s="29"/>
      <c r="Z29" s="30" t="str">
        <f t="shared" si="14"/>
        <v>-</v>
      </c>
      <c r="AA29" s="29">
        <f>+'[1]Adatok'!M25</f>
        <v>0</v>
      </c>
      <c r="AB29" s="29"/>
      <c r="AC29" s="30" t="str">
        <f t="shared" si="15"/>
        <v>-</v>
      </c>
      <c r="AD29" s="29">
        <f t="shared" si="16"/>
        <v>485000</v>
      </c>
      <c r="AE29" s="29">
        <f t="shared" si="16"/>
        <v>242597</v>
      </c>
      <c r="AF29" s="30">
        <f t="shared" si="9"/>
        <v>50</v>
      </c>
    </row>
    <row r="30" spans="1:32" ht="15">
      <c r="A30" s="29" t="s">
        <v>63</v>
      </c>
      <c r="B30" s="29" t="s">
        <v>64</v>
      </c>
      <c r="C30" s="29">
        <f>+'[1]Adatok'!C26</f>
        <v>0</v>
      </c>
      <c r="D30" s="29">
        <f>+'[1]Adatok'!D26</f>
        <v>0</v>
      </c>
      <c r="E30" s="29">
        <f>+'[1]Adatok'!E26</f>
        <v>0</v>
      </c>
      <c r="F30" s="29">
        <f>+'[1]Adatok'!F26</f>
        <v>100000</v>
      </c>
      <c r="G30" s="29">
        <v>90464</v>
      </c>
      <c r="H30" s="30">
        <f t="shared" si="6"/>
        <v>90.5</v>
      </c>
      <c r="I30" s="29">
        <f>+'[1]Adatok'!G26</f>
        <v>300000</v>
      </c>
      <c r="J30" s="29">
        <v>261509</v>
      </c>
      <c r="K30" s="30">
        <f t="shared" si="7"/>
        <v>87.2</v>
      </c>
      <c r="L30" s="29">
        <f>+'[1]Adatok'!H26</f>
        <v>575000</v>
      </c>
      <c r="M30" s="29">
        <v>237955</v>
      </c>
      <c r="N30" s="30">
        <f t="shared" si="8"/>
        <v>41.4</v>
      </c>
      <c r="O30" s="29">
        <f>+'[1]Adatok'!I26</f>
        <v>72000</v>
      </c>
      <c r="P30" s="29">
        <v>30386</v>
      </c>
      <c r="Q30" s="30">
        <f t="shared" si="11"/>
        <v>42.2</v>
      </c>
      <c r="R30" s="29">
        <f>+'[1]Adatok'!J26</f>
        <v>1213000</v>
      </c>
      <c r="S30" s="29">
        <v>374896</v>
      </c>
      <c r="T30" s="30">
        <f t="shared" si="12"/>
        <v>30.9</v>
      </c>
      <c r="U30" s="29">
        <f>+'[1]Adatok'!K26</f>
        <v>30000</v>
      </c>
      <c r="V30" s="29">
        <v>20257</v>
      </c>
      <c r="W30" s="30">
        <f t="shared" si="13"/>
        <v>67.5</v>
      </c>
      <c r="X30" s="29">
        <f>+'[1]Adatok'!L26</f>
        <v>0</v>
      </c>
      <c r="Y30" s="29"/>
      <c r="Z30" s="30" t="str">
        <f t="shared" si="14"/>
        <v>-</v>
      </c>
      <c r="AA30" s="29">
        <f>+'[1]Adatok'!M26</f>
        <v>0</v>
      </c>
      <c r="AB30" s="29"/>
      <c r="AC30" s="30" t="str">
        <f t="shared" si="15"/>
        <v>-</v>
      </c>
      <c r="AD30" s="29">
        <f t="shared" si="16"/>
        <v>2290000</v>
      </c>
      <c r="AE30" s="29">
        <f t="shared" si="16"/>
        <v>1015467</v>
      </c>
      <c r="AF30" s="30">
        <f t="shared" si="9"/>
        <v>44.3</v>
      </c>
    </row>
    <row r="31" spans="1:32" ht="15">
      <c r="A31" s="29" t="s">
        <v>65</v>
      </c>
      <c r="B31" s="29" t="s">
        <v>66</v>
      </c>
      <c r="C31" s="29">
        <f>+'[1]Adatok'!C27</f>
        <v>0</v>
      </c>
      <c r="D31" s="29">
        <f>+'[1]Adatok'!D27</f>
        <v>0</v>
      </c>
      <c r="E31" s="29">
        <f>+'[1]Adatok'!E27</f>
        <v>0</v>
      </c>
      <c r="F31" s="29">
        <f>+'[1]Adatok'!F27</f>
        <v>360000</v>
      </c>
      <c r="G31" s="29">
        <v>100473</v>
      </c>
      <c r="H31" s="30">
        <f t="shared" si="6"/>
        <v>27.9</v>
      </c>
      <c r="I31" s="29">
        <f>+'[1]Adatok'!G27</f>
        <v>2505000</v>
      </c>
      <c r="J31" s="29">
        <v>852078</v>
      </c>
      <c r="K31" s="30">
        <f t="shared" si="7"/>
        <v>34</v>
      </c>
      <c r="L31" s="29">
        <f>+'[1]Adatok'!H27</f>
        <v>0</v>
      </c>
      <c r="M31" s="29">
        <v>247100</v>
      </c>
      <c r="N31" s="30" t="str">
        <f t="shared" si="8"/>
        <v>-</v>
      </c>
      <c r="O31" s="29">
        <f>+'[1]Adatok'!I27</f>
        <v>200000</v>
      </c>
      <c r="P31" s="29">
        <v>3260</v>
      </c>
      <c r="Q31" s="30">
        <f t="shared" si="11"/>
        <v>1.6</v>
      </c>
      <c r="R31" s="29">
        <f>+'[1]Adatok'!J27</f>
        <v>200000</v>
      </c>
      <c r="S31" s="29">
        <v>3260</v>
      </c>
      <c r="T31" s="30">
        <f t="shared" si="12"/>
        <v>1.6</v>
      </c>
      <c r="U31" s="29">
        <f>+'[1]Adatok'!K27</f>
        <v>85000</v>
      </c>
      <c r="V31" s="29">
        <v>2174</v>
      </c>
      <c r="W31" s="30">
        <f t="shared" si="13"/>
        <v>2.6</v>
      </c>
      <c r="X31" s="29">
        <f>+'[1]Adatok'!L27</f>
        <v>0</v>
      </c>
      <c r="Y31" s="29"/>
      <c r="Z31" s="30" t="str">
        <f t="shared" si="14"/>
        <v>-</v>
      </c>
      <c r="AA31" s="29">
        <f>+'[1]Adatok'!M27</f>
        <v>0</v>
      </c>
      <c r="AB31" s="29"/>
      <c r="AC31" s="30" t="str">
        <f t="shared" si="15"/>
        <v>-</v>
      </c>
      <c r="AD31" s="29">
        <f t="shared" si="16"/>
        <v>3350000</v>
      </c>
      <c r="AE31" s="29">
        <f t="shared" si="16"/>
        <v>1208345</v>
      </c>
      <c r="AF31" s="30">
        <f t="shared" si="9"/>
        <v>36.1</v>
      </c>
    </row>
    <row r="32" spans="1:32" ht="15">
      <c r="A32" s="29" t="s">
        <v>67</v>
      </c>
      <c r="B32" s="29" t="s">
        <v>68</v>
      </c>
      <c r="C32" s="29">
        <f>+'[1]Adatok'!C28</f>
        <v>0</v>
      </c>
      <c r="D32" s="29">
        <f>+'[1]Adatok'!D28</f>
        <v>0</v>
      </c>
      <c r="E32" s="29">
        <f>+'[1]Adatok'!E28</f>
        <v>0</v>
      </c>
      <c r="F32" s="29">
        <f>+'[1]Adatok'!F28</f>
        <v>0</v>
      </c>
      <c r="G32" s="29">
        <v>205243</v>
      </c>
      <c r="H32" s="30" t="str">
        <f t="shared" si="6"/>
        <v>-</v>
      </c>
      <c r="I32" s="29">
        <f>+'[1]Adatok'!G28</f>
        <v>4625000</v>
      </c>
      <c r="J32" s="29">
        <v>2825551</v>
      </c>
      <c r="K32" s="30">
        <f t="shared" si="7"/>
        <v>61.1</v>
      </c>
      <c r="L32" s="29">
        <f>+'[1]Adatok'!H28</f>
        <v>4459000</v>
      </c>
      <c r="M32" s="29">
        <v>1860533</v>
      </c>
      <c r="N32" s="30">
        <f t="shared" si="8"/>
        <v>41.7</v>
      </c>
      <c r="O32" s="29">
        <f>+'[1]Adatok'!I28</f>
        <v>27867000</v>
      </c>
      <c r="P32" s="29">
        <v>10584197</v>
      </c>
      <c r="Q32" s="30">
        <f t="shared" si="11"/>
        <v>38</v>
      </c>
      <c r="R32" s="29">
        <f>+'[1]Adatok'!J28</f>
        <v>0</v>
      </c>
      <c r="S32" s="29">
        <v>0</v>
      </c>
      <c r="T32" s="30" t="str">
        <f t="shared" si="12"/>
        <v>-</v>
      </c>
      <c r="U32" s="29">
        <f>+'[1]Adatok'!K28</f>
        <v>0</v>
      </c>
      <c r="V32" s="29">
        <v>0</v>
      </c>
      <c r="W32" s="30" t="str">
        <f t="shared" si="13"/>
        <v>-</v>
      </c>
      <c r="X32" s="29">
        <f>+'[1]Adatok'!L28</f>
        <v>0</v>
      </c>
      <c r="Y32" s="29"/>
      <c r="Z32" s="30" t="str">
        <f t="shared" si="14"/>
        <v>-</v>
      </c>
      <c r="AA32" s="29">
        <f>+'[1]Adatok'!M28</f>
        <v>0</v>
      </c>
      <c r="AB32" s="29"/>
      <c r="AC32" s="30" t="str">
        <f t="shared" si="15"/>
        <v>-</v>
      </c>
      <c r="AD32" s="29">
        <f t="shared" si="16"/>
        <v>36951000</v>
      </c>
      <c r="AE32" s="29">
        <f t="shared" si="16"/>
        <v>15475524</v>
      </c>
      <c r="AF32" s="30">
        <f t="shared" si="9"/>
        <v>41.9</v>
      </c>
    </row>
    <row r="33" spans="1:32" ht="15">
      <c r="A33" s="29" t="s">
        <v>69</v>
      </c>
      <c r="B33" s="29" t="s">
        <v>70</v>
      </c>
      <c r="C33" s="29">
        <f>+'[1]Adatok'!C29</f>
        <v>0</v>
      </c>
      <c r="D33" s="29">
        <f>+'[1]Adatok'!D29</f>
        <v>0</v>
      </c>
      <c r="E33" s="29">
        <f>+'[1]Adatok'!E29</f>
        <v>0</v>
      </c>
      <c r="F33" s="29">
        <f>+'[1]Adatok'!F29</f>
        <v>0</v>
      </c>
      <c r="G33" s="29">
        <v>0</v>
      </c>
      <c r="H33" s="30" t="str">
        <f t="shared" si="6"/>
        <v>-</v>
      </c>
      <c r="I33" s="29">
        <f>+'[1]Adatok'!G29</f>
        <v>0</v>
      </c>
      <c r="J33" s="29">
        <v>0</v>
      </c>
      <c r="K33" s="30" t="str">
        <f t="shared" si="7"/>
        <v>-</v>
      </c>
      <c r="L33" s="29">
        <f>+'[1]Adatok'!H29</f>
        <v>3913000</v>
      </c>
      <c r="M33" s="29">
        <v>1153226</v>
      </c>
      <c r="N33" s="30">
        <f t="shared" si="8"/>
        <v>29.5</v>
      </c>
      <c r="O33" s="29">
        <f>+'[1]Adatok'!I29</f>
        <v>0</v>
      </c>
      <c r="P33" s="29">
        <v>0</v>
      </c>
      <c r="Q33" s="30" t="str">
        <f t="shared" si="11"/>
        <v>-</v>
      </c>
      <c r="R33" s="29">
        <f>+'[1]Adatok'!J29</f>
        <v>0</v>
      </c>
      <c r="S33" s="29">
        <v>0</v>
      </c>
      <c r="T33" s="30" t="str">
        <f t="shared" si="12"/>
        <v>-</v>
      </c>
      <c r="U33" s="29">
        <f>+'[1]Adatok'!K29</f>
        <v>0</v>
      </c>
      <c r="V33" s="29">
        <v>0</v>
      </c>
      <c r="W33" s="30" t="str">
        <f t="shared" si="13"/>
        <v>-</v>
      </c>
      <c r="X33" s="29">
        <f>+'[1]Adatok'!L29</f>
        <v>0</v>
      </c>
      <c r="Y33" s="29"/>
      <c r="Z33" s="30" t="str">
        <f t="shared" si="14"/>
        <v>-</v>
      </c>
      <c r="AA33" s="29">
        <f>+'[1]Adatok'!M29</f>
        <v>0</v>
      </c>
      <c r="AB33" s="29"/>
      <c r="AC33" s="30" t="str">
        <f t="shared" si="15"/>
        <v>-</v>
      </c>
      <c r="AD33" s="29">
        <f t="shared" si="16"/>
        <v>3913000</v>
      </c>
      <c r="AE33" s="29">
        <f t="shared" si="16"/>
        <v>1153226</v>
      </c>
      <c r="AF33" s="30">
        <f t="shared" si="9"/>
        <v>29.5</v>
      </c>
    </row>
    <row r="34" spans="1:32" ht="15">
      <c r="A34" s="29" t="s">
        <v>71</v>
      </c>
      <c r="B34" s="29" t="s">
        <v>72</v>
      </c>
      <c r="C34" s="29">
        <f>+'[1]Adatok'!C30</f>
        <v>0</v>
      </c>
      <c r="D34" s="29">
        <f>+'[1]Adatok'!D30</f>
        <v>0</v>
      </c>
      <c r="E34" s="29">
        <f>+'[1]Adatok'!E30</f>
        <v>0</v>
      </c>
      <c r="F34" s="29">
        <f>+'[1]Adatok'!F30</f>
        <v>108000</v>
      </c>
      <c r="G34" s="29">
        <v>37341</v>
      </c>
      <c r="H34" s="30">
        <f t="shared" si="6"/>
        <v>34.6</v>
      </c>
      <c r="I34" s="29">
        <f>+'[1]Adatok'!G30</f>
        <v>252000</v>
      </c>
      <c r="J34" s="29">
        <v>77996</v>
      </c>
      <c r="K34" s="30">
        <f t="shared" si="7"/>
        <v>31</v>
      </c>
      <c r="L34" s="29">
        <f>+'[1]Adatok'!H30</f>
        <v>0</v>
      </c>
      <c r="M34" s="29">
        <v>10000</v>
      </c>
      <c r="N34" s="30" t="str">
        <f t="shared" si="8"/>
        <v>-</v>
      </c>
      <c r="O34" s="29">
        <f>+'[1]Adatok'!I30</f>
        <v>90000</v>
      </c>
      <c r="P34" s="29">
        <v>16129</v>
      </c>
      <c r="Q34" s="30">
        <f t="shared" si="11"/>
        <v>17.9</v>
      </c>
      <c r="R34" s="29">
        <f>+'[1]Adatok'!J30</f>
        <v>90000</v>
      </c>
      <c r="S34" s="29">
        <v>16129</v>
      </c>
      <c r="T34" s="30">
        <f t="shared" si="12"/>
        <v>17.9</v>
      </c>
      <c r="U34" s="29">
        <f>+'[1]Adatok'!K30</f>
        <v>136000</v>
      </c>
      <c r="V34" s="29">
        <v>190253</v>
      </c>
      <c r="W34" s="30">
        <f t="shared" si="13"/>
        <v>139.9</v>
      </c>
      <c r="X34" s="29">
        <f>+'[1]Adatok'!L30</f>
        <v>0</v>
      </c>
      <c r="Y34" s="29"/>
      <c r="Z34" s="30" t="str">
        <f t="shared" si="14"/>
        <v>-</v>
      </c>
      <c r="AA34" s="29">
        <f>+'[1]Adatok'!M30</f>
        <v>0</v>
      </c>
      <c r="AB34" s="29"/>
      <c r="AC34" s="30" t="str">
        <f t="shared" si="15"/>
        <v>-</v>
      </c>
      <c r="AD34" s="29">
        <f t="shared" si="16"/>
        <v>676000</v>
      </c>
      <c r="AE34" s="29">
        <f t="shared" si="16"/>
        <v>347848</v>
      </c>
      <c r="AF34" s="30">
        <f t="shared" si="9"/>
        <v>51.5</v>
      </c>
    </row>
    <row r="35" spans="1:32" ht="15">
      <c r="A35" s="29" t="s">
        <v>73</v>
      </c>
      <c r="B35" s="29" t="s">
        <v>74</v>
      </c>
      <c r="C35" s="29">
        <f>+'[1]Adatok'!C31</f>
        <v>0</v>
      </c>
      <c r="D35" s="29">
        <f>+'[1]Adatok'!D31</f>
        <v>0</v>
      </c>
      <c r="E35" s="29">
        <f>+'[1]Adatok'!E31</f>
        <v>0</v>
      </c>
      <c r="F35" s="29">
        <f>+'[1]Adatok'!F31</f>
        <v>0</v>
      </c>
      <c r="G35" s="29">
        <v>-2488</v>
      </c>
      <c r="H35" s="30" t="str">
        <f t="shared" si="6"/>
        <v>-</v>
      </c>
      <c r="I35" s="29">
        <f>+'[1]Adatok'!G31</f>
        <v>65480</v>
      </c>
      <c r="J35" s="29">
        <v>46023</v>
      </c>
      <c r="K35" s="30">
        <f t="shared" si="7"/>
        <v>70.3</v>
      </c>
      <c r="L35" s="29">
        <f>+'[1]Adatok'!H31</f>
        <v>0</v>
      </c>
      <c r="M35" s="29">
        <v>11365</v>
      </c>
      <c r="N35" s="30" t="str">
        <f t="shared" si="8"/>
        <v>-</v>
      </c>
      <c r="O35" s="29">
        <f>+'[1]Adatok'!I31</f>
        <v>0</v>
      </c>
      <c r="P35" s="29">
        <v>0</v>
      </c>
      <c r="Q35" s="30" t="str">
        <f t="shared" si="11"/>
        <v>-</v>
      </c>
      <c r="R35" s="29">
        <f>+'[1]Adatok'!J31</f>
        <v>0</v>
      </c>
      <c r="S35" s="29">
        <v>10580</v>
      </c>
      <c r="T35" s="30" t="str">
        <f t="shared" si="12"/>
        <v>-</v>
      </c>
      <c r="U35" s="29">
        <f>+'[1]Adatok'!K31</f>
        <v>0</v>
      </c>
      <c r="V35" s="29">
        <v>0</v>
      </c>
      <c r="W35" s="30" t="str">
        <f t="shared" si="13"/>
        <v>-</v>
      </c>
      <c r="X35" s="29">
        <f>+'[1]Adatok'!L31</f>
        <v>0</v>
      </c>
      <c r="Y35" s="29"/>
      <c r="Z35" s="30" t="str">
        <f t="shared" si="14"/>
        <v>-</v>
      </c>
      <c r="AA35" s="29">
        <f>+'[1]Adatok'!M31</f>
        <v>0</v>
      </c>
      <c r="AB35" s="29"/>
      <c r="AC35" s="30" t="str">
        <f t="shared" si="15"/>
        <v>-</v>
      </c>
      <c r="AD35" s="29">
        <f t="shared" si="16"/>
        <v>65480</v>
      </c>
      <c r="AE35" s="29">
        <f t="shared" si="16"/>
        <v>65480</v>
      </c>
      <c r="AF35" s="30">
        <f t="shared" si="9"/>
        <v>100</v>
      </c>
    </row>
    <row r="36" spans="1:32" ht="15">
      <c r="A36" s="29" t="s">
        <v>75</v>
      </c>
      <c r="B36" s="29" t="s">
        <v>76</v>
      </c>
      <c r="C36" s="29">
        <f>+'[1]Adatok'!C32</f>
        <v>0</v>
      </c>
      <c r="D36" s="29">
        <f>+'[1]Adatok'!D32</f>
        <v>0</v>
      </c>
      <c r="E36" s="29">
        <f>+'[1]Adatok'!E32</f>
        <v>0</v>
      </c>
      <c r="F36" s="29">
        <f>+'[1]Adatok'!F32</f>
        <v>133000</v>
      </c>
      <c r="G36" s="29">
        <v>14580</v>
      </c>
      <c r="H36" s="30">
        <f t="shared" si="6"/>
        <v>11</v>
      </c>
      <c r="I36" s="29">
        <f>+'[1]Adatok'!G32</f>
        <v>723000</v>
      </c>
      <c r="J36" s="29">
        <v>158580</v>
      </c>
      <c r="K36" s="30">
        <f t="shared" si="7"/>
        <v>21.9</v>
      </c>
      <c r="L36" s="29">
        <f>+'[1]Adatok'!H32</f>
        <v>0</v>
      </c>
      <c r="M36" s="29">
        <v>54460</v>
      </c>
      <c r="N36" s="30" t="str">
        <f t="shared" si="8"/>
        <v>-</v>
      </c>
      <c r="O36" s="29">
        <f>+'[1]Adatok'!I32</f>
        <v>39000</v>
      </c>
      <c r="P36" s="29">
        <v>7290</v>
      </c>
      <c r="Q36" s="30">
        <f t="shared" si="11"/>
        <v>18.7</v>
      </c>
      <c r="R36" s="29">
        <f>+'[1]Adatok'!J32</f>
        <v>29000</v>
      </c>
      <c r="S36" s="29">
        <v>7290</v>
      </c>
      <c r="T36" s="30">
        <f t="shared" si="12"/>
        <v>25.1</v>
      </c>
      <c r="U36" s="29">
        <f>+'[1]Adatok'!K32</f>
        <v>3995000</v>
      </c>
      <c r="V36" s="29">
        <v>1925698</v>
      </c>
      <c r="W36" s="30">
        <f t="shared" si="13"/>
        <v>48.2</v>
      </c>
      <c r="X36" s="29">
        <f>+'[1]Adatok'!L32</f>
        <v>0</v>
      </c>
      <c r="Y36" s="29"/>
      <c r="Z36" s="30" t="str">
        <f t="shared" si="14"/>
        <v>-</v>
      </c>
      <c r="AA36" s="29">
        <f>+'[1]Adatok'!M32</f>
        <v>0</v>
      </c>
      <c r="AB36" s="29"/>
      <c r="AC36" s="30" t="str">
        <f t="shared" si="15"/>
        <v>-</v>
      </c>
      <c r="AD36" s="29">
        <f t="shared" si="16"/>
        <v>4919000</v>
      </c>
      <c r="AE36" s="29">
        <f t="shared" si="16"/>
        <v>2167898</v>
      </c>
      <c r="AF36" s="30">
        <f t="shared" si="9"/>
        <v>44.1</v>
      </c>
    </row>
    <row r="37" spans="1:32" ht="15">
      <c r="A37" s="29" t="s">
        <v>77</v>
      </c>
      <c r="B37" s="29" t="s">
        <v>78</v>
      </c>
      <c r="C37" s="29">
        <f>+'[1]Adatok'!C33</f>
        <v>0</v>
      </c>
      <c r="D37" s="29">
        <f>+'[1]Adatok'!D33</f>
        <v>0</v>
      </c>
      <c r="E37" s="29">
        <f>+'[1]Adatok'!E33</f>
        <v>0</v>
      </c>
      <c r="F37" s="29">
        <f>+'[1]Adatok'!F33</f>
        <v>233000</v>
      </c>
      <c r="G37" s="29">
        <v>266740</v>
      </c>
      <c r="H37" s="30">
        <f t="shared" si="6"/>
        <v>114.5</v>
      </c>
      <c r="I37" s="29">
        <f>+'[1]Adatok'!G33</f>
        <v>1153000</v>
      </c>
      <c r="J37" s="29">
        <v>562081</v>
      </c>
      <c r="K37" s="30">
        <f t="shared" si="7"/>
        <v>48.7</v>
      </c>
      <c r="L37" s="29">
        <f>+'[1]Adatok'!H33</f>
        <v>316000</v>
      </c>
      <c r="M37" s="29">
        <v>340255</v>
      </c>
      <c r="N37" s="30">
        <f t="shared" si="8"/>
        <v>107.7</v>
      </c>
      <c r="O37" s="29">
        <f>+'[1]Adatok'!I33</f>
        <v>84000</v>
      </c>
      <c r="P37" s="29">
        <v>115099</v>
      </c>
      <c r="Q37" s="30">
        <f t="shared" si="11"/>
        <v>137</v>
      </c>
      <c r="R37" s="29">
        <f>+'[1]Adatok'!J33</f>
        <v>204000</v>
      </c>
      <c r="S37" s="29">
        <v>123299</v>
      </c>
      <c r="T37" s="30">
        <f t="shared" si="12"/>
        <v>60.4</v>
      </c>
      <c r="U37" s="29">
        <f>+'[1]Adatok'!K33</f>
        <v>106000</v>
      </c>
      <c r="V37" s="29">
        <v>79770</v>
      </c>
      <c r="W37" s="30">
        <f t="shared" si="13"/>
        <v>75.3</v>
      </c>
      <c r="X37" s="29">
        <f>+'[1]Adatok'!L33</f>
        <v>0</v>
      </c>
      <c r="Y37" s="29"/>
      <c r="Z37" s="30" t="str">
        <f t="shared" si="14"/>
        <v>-</v>
      </c>
      <c r="AA37" s="29">
        <f>+'[1]Adatok'!M33</f>
        <v>0</v>
      </c>
      <c r="AB37" s="29"/>
      <c r="AC37" s="30" t="str">
        <f t="shared" si="15"/>
        <v>-</v>
      </c>
      <c r="AD37" s="29">
        <f t="shared" si="16"/>
        <v>2096000</v>
      </c>
      <c r="AE37" s="29">
        <f t="shared" si="16"/>
        <v>1487244</v>
      </c>
      <c r="AF37" s="30">
        <f t="shared" si="9"/>
        <v>71</v>
      </c>
    </row>
    <row r="38" spans="1:32" ht="15">
      <c r="A38" s="29" t="s">
        <v>79</v>
      </c>
      <c r="B38" s="29" t="s">
        <v>80</v>
      </c>
      <c r="C38" s="29">
        <f>+'[1]Adatok'!C34</f>
        <v>0</v>
      </c>
      <c r="D38" s="29">
        <f>+'[1]Adatok'!D34</f>
        <v>0</v>
      </c>
      <c r="E38" s="29">
        <f>+'[1]Adatok'!E34</f>
        <v>0</v>
      </c>
      <c r="F38" s="29">
        <f>+'[1]Adatok'!F34</f>
        <v>35000</v>
      </c>
      <c r="G38" s="29">
        <v>715</v>
      </c>
      <c r="H38" s="30">
        <f t="shared" si="6"/>
        <v>2</v>
      </c>
      <c r="I38" s="29">
        <f>+'[1]Adatok'!G34</f>
        <v>235000</v>
      </c>
      <c r="J38" s="29">
        <v>654648</v>
      </c>
      <c r="K38" s="30">
        <f t="shared" si="7"/>
        <v>278.6</v>
      </c>
      <c r="L38" s="29">
        <f>+'[1]Adatok'!H34</f>
        <v>816000</v>
      </c>
      <c r="M38" s="29">
        <v>197191</v>
      </c>
      <c r="N38" s="30">
        <f t="shared" si="8"/>
        <v>24.2</v>
      </c>
      <c r="O38" s="29">
        <f>+'[1]Adatok'!I34</f>
        <v>150000</v>
      </c>
      <c r="P38" s="29">
        <v>0</v>
      </c>
      <c r="Q38" s="30">
        <f t="shared" si="11"/>
        <v>0</v>
      </c>
      <c r="R38" s="29">
        <f>+'[1]Adatok'!J34</f>
        <v>2060000</v>
      </c>
      <c r="S38" s="29">
        <v>674067</v>
      </c>
      <c r="T38" s="30">
        <f t="shared" si="12"/>
        <v>32.7</v>
      </c>
      <c r="U38" s="29">
        <f>+'[1]Adatok'!K34</f>
        <v>20000</v>
      </c>
      <c r="V38" s="29">
        <v>0</v>
      </c>
      <c r="W38" s="30">
        <f t="shared" si="13"/>
        <v>0</v>
      </c>
      <c r="X38" s="29">
        <f>+'[1]Adatok'!L34</f>
        <v>0</v>
      </c>
      <c r="Y38" s="29"/>
      <c r="Z38" s="30" t="str">
        <f t="shared" si="14"/>
        <v>-</v>
      </c>
      <c r="AA38" s="29">
        <f>+'[1]Adatok'!M34</f>
        <v>0</v>
      </c>
      <c r="AB38" s="29"/>
      <c r="AC38" s="30" t="str">
        <f t="shared" si="15"/>
        <v>-</v>
      </c>
      <c r="AD38" s="29">
        <f t="shared" si="16"/>
        <v>3316000</v>
      </c>
      <c r="AE38" s="29">
        <f t="shared" si="16"/>
        <v>1526621</v>
      </c>
      <c r="AF38" s="30">
        <f t="shared" si="9"/>
        <v>46</v>
      </c>
    </row>
    <row r="39" spans="1:34" ht="15">
      <c r="A39" s="29" t="s">
        <v>81</v>
      </c>
      <c r="B39" s="29" t="s">
        <v>82</v>
      </c>
      <c r="C39" s="29">
        <f>+'[1]Adatok'!C35</f>
        <v>0</v>
      </c>
      <c r="D39" s="29">
        <f>+'[1]Adatok'!D35</f>
        <v>0</v>
      </c>
      <c r="E39" s="29">
        <f>+'[1]Adatok'!E35</f>
        <v>0</v>
      </c>
      <c r="F39" s="29">
        <f>+'[1]Adatok'!F35</f>
        <v>260000</v>
      </c>
      <c r="G39" s="29">
        <v>163043</v>
      </c>
      <c r="H39" s="30">
        <f t="shared" si="6"/>
        <v>62.7</v>
      </c>
      <c r="I39" s="29">
        <f>+'[1]Adatok'!G35</f>
        <v>2636000</v>
      </c>
      <c r="J39" s="29">
        <v>1399619</v>
      </c>
      <c r="K39" s="30">
        <f t="shared" si="7"/>
        <v>53.1</v>
      </c>
      <c r="L39" s="29">
        <f>+'[1]Adatok'!H35</f>
        <v>1417000</v>
      </c>
      <c r="M39" s="29">
        <v>782141</v>
      </c>
      <c r="N39" s="30">
        <f t="shared" si="8"/>
        <v>55.2</v>
      </c>
      <c r="O39" s="29">
        <f>+'[1]Adatok'!I35</f>
        <v>7608000</v>
      </c>
      <c r="P39" s="29">
        <v>2892106</v>
      </c>
      <c r="Q39" s="30">
        <f t="shared" si="11"/>
        <v>38</v>
      </c>
      <c r="R39" s="29">
        <f>+'[1]Adatok'!J35</f>
        <v>828000</v>
      </c>
      <c r="S39" s="29">
        <v>209939</v>
      </c>
      <c r="T39" s="30">
        <f t="shared" si="12"/>
        <v>25.4</v>
      </c>
      <c r="U39" s="29">
        <f>+'[1]Adatok'!K35</f>
        <v>1144000</v>
      </c>
      <c r="V39" s="29">
        <v>583730</v>
      </c>
      <c r="W39" s="30">
        <f t="shared" si="13"/>
        <v>51</v>
      </c>
      <c r="X39" s="29">
        <f>+'[1]Adatok'!L35</f>
        <v>0</v>
      </c>
      <c r="Y39" s="29"/>
      <c r="Z39" s="30" t="str">
        <f t="shared" si="14"/>
        <v>-</v>
      </c>
      <c r="AA39" s="29">
        <f>+'[1]Adatok'!M35</f>
        <v>0</v>
      </c>
      <c r="AB39" s="29"/>
      <c r="AC39" s="30" t="str">
        <f t="shared" si="15"/>
        <v>-</v>
      </c>
      <c r="AD39" s="29">
        <f t="shared" si="16"/>
        <v>13893000</v>
      </c>
      <c r="AE39" s="29">
        <f t="shared" si="16"/>
        <v>6030578</v>
      </c>
      <c r="AF39" s="30">
        <f t="shared" si="9"/>
        <v>43.4</v>
      </c>
      <c r="AH39">
        <v>0</v>
      </c>
    </row>
    <row r="40" spans="1:32" ht="15">
      <c r="A40" s="29" t="s">
        <v>83</v>
      </c>
      <c r="B40" s="29" t="s">
        <v>84</v>
      </c>
      <c r="C40" s="29">
        <f>+'[1]Adatok'!C36</f>
        <v>0</v>
      </c>
      <c r="D40" s="29">
        <f>+'[1]Adatok'!D36</f>
        <v>0</v>
      </c>
      <c r="E40" s="29">
        <f>+'[1]Adatok'!E36</f>
        <v>0</v>
      </c>
      <c r="F40" s="29">
        <f>+'[1]Adatok'!F36</f>
        <v>0</v>
      </c>
      <c r="G40" s="29">
        <v>0</v>
      </c>
      <c r="H40" s="30" t="str">
        <f t="shared" si="6"/>
        <v>-</v>
      </c>
      <c r="I40" s="29">
        <f>+'[1]Adatok'!G36</f>
        <v>0</v>
      </c>
      <c r="J40" s="29">
        <v>0</v>
      </c>
      <c r="K40" s="30" t="str">
        <f t="shared" si="7"/>
        <v>-</v>
      </c>
      <c r="L40" s="29">
        <f>+'[1]Adatok'!H36</f>
        <v>0</v>
      </c>
      <c r="M40" s="29">
        <v>0</v>
      </c>
      <c r="N40" s="30" t="str">
        <f t="shared" si="8"/>
        <v>-</v>
      </c>
      <c r="O40" s="29">
        <f>+'[1]Adatok'!I36</f>
        <v>16000</v>
      </c>
      <c r="P40" s="29">
        <v>16000</v>
      </c>
      <c r="Q40" s="30">
        <f t="shared" si="11"/>
        <v>100</v>
      </c>
      <c r="R40" s="29">
        <f>+'[1]Adatok'!J36</f>
        <v>0</v>
      </c>
      <c r="S40" s="29">
        <v>0</v>
      </c>
      <c r="T40" s="30" t="str">
        <f t="shared" si="12"/>
        <v>-</v>
      </c>
      <c r="U40" s="29">
        <f>+'[1]Adatok'!K36</f>
        <v>0</v>
      </c>
      <c r="V40" s="29">
        <v>0</v>
      </c>
      <c r="W40" s="30" t="str">
        <f t="shared" si="13"/>
        <v>-</v>
      </c>
      <c r="X40" s="29">
        <f>+'[1]Adatok'!L36</f>
        <v>0</v>
      </c>
      <c r="Y40" s="29"/>
      <c r="Z40" s="30" t="str">
        <f t="shared" si="14"/>
        <v>-</v>
      </c>
      <c r="AA40" s="29">
        <f>+'[1]Adatok'!M36</f>
        <v>0</v>
      </c>
      <c r="AB40" s="29"/>
      <c r="AC40" s="30" t="str">
        <f t="shared" si="15"/>
        <v>-</v>
      </c>
      <c r="AD40" s="29">
        <f t="shared" si="16"/>
        <v>16000</v>
      </c>
      <c r="AE40" s="29">
        <f t="shared" si="16"/>
        <v>16000</v>
      </c>
      <c r="AF40" s="30">
        <f t="shared" si="9"/>
        <v>100</v>
      </c>
    </row>
    <row r="41" spans="1:32" ht="15">
      <c r="A41" s="29" t="s">
        <v>85</v>
      </c>
      <c r="B41" s="29" t="s">
        <v>86</v>
      </c>
      <c r="C41" s="29">
        <f>+'[1]Adatok'!C37</f>
        <v>0</v>
      </c>
      <c r="D41" s="29">
        <f>+'[1]Adatok'!D37</f>
        <v>0</v>
      </c>
      <c r="E41" s="29">
        <f>+'[1]Adatok'!E37</f>
        <v>0</v>
      </c>
      <c r="F41" s="29">
        <f>+'[1]Adatok'!F37</f>
        <v>0</v>
      </c>
      <c r="G41" s="29">
        <v>3803</v>
      </c>
      <c r="H41" s="30" t="str">
        <f t="shared" si="6"/>
        <v>-</v>
      </c>
      <c r="I41" s="29">
        <f>+'[1]Adatok'!G37</f>
        <v>30000</v>
      </c>
      <c r="J41" s="29">
        <v>13402</v>
      </c>
      <c r="K41" s="30">
        <f t="shared" si="7"/>
        <v>44.7</v>
      </c>
      <c r="L41" s="29">
        <f>+'[1]Adatok'!H37</f>
        <v>0</v>
      </c>
      <c r="M41" s="29">
        <v>6187</v>
      </c>
      <c r="N41" s="30" t="str">
        <f t="shared" si="8"/>
        <v>-</v>
      </c>
      <c r="O41" s="29">
        <f>+'[1]Adatok'!I37</f>
        <v>0</v>
      </c>
      <c r="P41" s="29">
        <v>1300</v>
      </c>
      <c r="Q41" s="30" t="str">
        <f t="shared" si="11"/>
        <v>-</v>
      </c>
      <c r="R41" s="29">
        <f>+'[1]Adatok'!J37</f>
        <v>0</v>
      </c>
      <c r="S41" s="29">
        <v>1297</v>
      </c>
      <c r="T41" s="30" t="str">
        <f t="shared" si="12"/>
        <v>-</v>
      </c>
      <c r="U41" s="29">
        <f>+'[1]Adatok'!K37</f>
        <v>0</v>
      </c>
      <c r="V41" s="29">
        <v>866</v>
      </c>
      <c r="W41" s="30" t="str">
        <f t="shared" si="13"/>
        <v>-</v>
      </c>
      <c r="X41" s="29">
        <f>+'[1]Adatok'!L37</f>
        <v>0</v>
      </c>
      <c r="Y41" s="29">
        <v>45</v>
      </c>
      <c r="Z41" s="30" t="str">
        <f t="shared" si="14"/>
        <v>-</v>
      </c>
      <c r="AA41" s="29">
        <f>+'[1]Adatok'!M37</f>
        <v>0</v>
      </c>
      <c r="AB41" s="29"/>
      <c r="AC41" s="30" t="str">
        <f t="shared" si="15"/>
        <v>-</v>
      </c>
      <c r="AD41" s="29">
        <f t="shared" si="16"/>
        <v>30000</v>
      </c>
      <c r="AE41" s="29">
        <f t="shared" si="16"/>
        <v>26900</v>
      </c>
      <c r="AF41" s="30">
        <f t="shared" si="9"/>
        <v>89.7</v>
      </c>
    </row>
    <row r="42" spans="1:32" ht="15">
      <c r="A42" s="29" t="s">
        <v>87</v>
      </c>
      <c r="B42" s="29" t="s">
        <v>88</v>
      </c>
      <c r="C42" s="29">
        <f>+'[1]Adatok'!C38</f>
        <v>0</v>
      </c>
      <c r="D42" s="29">
        <f>+'[1]Adatok'!D38</f>
        <v>0</v>
      </c>
      <c r="E42" s="29">
        <f>+'[1]Adatok'!E38</f>
        <v>0</v>
      </c>
      <c r="F42" s="29">
        <f>+'[1]Adatok'!F38</f>
        <v>0</v>
      </c>
      <c r="G42" s="29">
        <v>0</v>
      </c>
      <c r="H42" s="30" t="str">
        <f t="shared" si="6"/>
        <v>-</v>
      </c>
      <c r="I42" s="29">
        <f>+'[1]Adatok'!G38</f>
        <v>0</v>
      </c>
      <c r="J42" s="29">
        <v>0</v>
      </c>
      <c r="K42" s="30" t="str">
        <f t="shared" si="7"/>
        <v>-</v>
      </c>
      <c r="L42" s="29">
        <f>+'[1]Adatok'!H38</f>
        <v>0</v>
      </c>
      <c r="M42" s="29">
        <v>0</v>
      </c>
      <c r="N42" s="30" t="str">
        <f t="shared" si="8"/>
        <v>-</v>
      </c>
      <c r="O42" s="29">
        <f>+'[1]Adatok'!I38</f>
        <v>0</v>
      </c>
      <c r="P42" s="29">
        <v>0</v>
      </c>
      <c r="Q42" s="30" t="str">
        <f t="shared" si="11"/>
        <v>-</v>
      </c>
      <c r="R42" s="29">
        <f>+'[1]Adatok'!J38</f>
        <v>0</v>
      </c>
      <c r="S42" s="29">
        <v>0</v>
      </c>
      <c r="T42" s="30" t="str">
        <f t="shared" si="12"/>
        <v>-</v>
      </c>
      <c r="U42" s="29">
        <f>+'[1]Adatok'!K38</f>
        <v>150000</v>
      </c>
      <c r="V42" s="29">
        <v>0</v>
      </c>
      <c r="W42" s="30">
        <f t="shared" si="13"/>
        <v>0</v>
      </c>
      <c r="X42" s="29">
        <f>+'[1]Adatok'!L38</f>
        <v>1900000</v>
      </c>
      <c r="Y42" s="29">
        <f>926848-121256</f>
        <v>805592</v>
      </c>
      <c r="Z42" s="30">
        <f t="shared" si="14"/>
        <v>42.4</v>
      </c>
      <c r="AA42" s="29">
        <f>+'[1]Adatok'!M38</f>
        <v>0</v>
      </c>
      <c r="AB42" s="29"/>
      <c r="AC42" s="30" t="str">
        <f t="shared" si="15"/>
        <v>-</v>
      </c>
      <c r="AD42" s="29">
        <f t="shared" si="16"/>
        <v>2050000</v>
      </c>
      <c r="AE42" s="29">
        <f t="shared" si="16"/>
        <v>805592</v>
      </c>
      <c r="AF42" s="30">
        <f t="shared" si="9"/>
        <v>39.3</v>
      </c>
    </row>
    <row r="43" spans="1:32" ht="15">
      <c r="A43" s="29" t="s">
        <v>89</v>
      </c>
      <c r="B43" s="29" t="s">
        <v>90</v>
      </c>
      <c r="C43" s="29">
        <f>+'[1]Adatok'!C39</f>
        <v>0</v>
      </c>
      <c r="D43" s="29">
        <f>+'[1]Adatok'!D39</f>
        <v>0</v>
      </c>
      <c r="E43" s="29">
        <f>+'[1]Adatok'!E39</f>
        <v>0</v>
      </c>
      <c r="F43" s="29">
        <f>+'[1]Adatok'!F39</f>
        <v>10000</v>
      </c>
      <c r="G43" s="29"/>
      <c r="H43" s="30">
        <f t="shared" si="6"/>
        <v>0</v>
      </c>
      <c r="I43" s="29">
        <f>+'[1]Adatok'!G39</f>
        <v>60000</v>
      </c>
      <c r="J43" s="29"/>
      <c r="K43" s="30">
        <f t="shared" si="7"/>
        <v>0</v>
      </c>
      <c r="L43" s="29">
        <f>+'[1]Adatok'!H39</f>
        <v>50000</v>
      </c>
      <c r="M43" s="29"/>
      <c r="N43" s="30">
        <f t="shared" si="8"/>
        <v>0</v>
      </c>
      <c r="O43" s="29">
        <f>+'[1]Adatok'!I39</f>
        <v>0</v>
      </c>
      <c r="P43" s="29"/>
      <c r="Q43" s="30" t="str">
        <f t="shared" si="11"/>
        <v>-</v>
      </c>
      <c r="R43" s="29">
        <f>+'[1]Adatok'!J39</f>
        <v>30000</v>
      </c>
      <c r="S43" s="29"/>
      <c r="T43" s="30">
        <f t="shared" si="12"/>
        <v>0</v>
      </c>
      <c r="U43" s="29">
        <f>+'[1]Adatok'!K39</f>
        <v>0</v>
      </c>
      <c r="V43" s="29"/>
      <c r="W43" s="30" t="str">
        <f t="shared" si="13"/>
        <v>-</v>
      </c>
      <c r="X43" s="29">
        <f>+'[1]Adatok'!L39</f>
        <v>0</v>
      </c>
      <c r="Y43" s="29"/>
      <c r="Z43" s="30" t="str">
        <f t="shared" si="14"/>
        <v>-</v>
      </c>
      <c r="AA43" s="29">
        <f>+'[1]Adatok'!M39</f>
        <v>0</v>
      </c>
      <c r="AB43" s="29"/>
      <c r="AC43" s="30" t="str">
        <f t="shared" si="15"/>
        <v>-</v>
      </c>
      <c r="AD43" s="29">
        <f t="shared" si="16"/>
        <v>150000</v>
      </c>
      <c r="AE43" s="29">
        <f t="shared" si="16"/>
        <v>0</v>
      </c>
      <c r="AF43" s="30">
        <f t="shared" si="9"/>
        <v>0</v>
      </c>
    </row>
    <row r="44" spans="1:32" s="2" customFormat="1" ht="12.75">
      <c r="A44" s="21" t="s">
        <v>91</v>
      </c>
      <c r="B44" s="21" t="s">
        <v>92</v>
      </c>
      <c r="C44" s="21">
        <f>SUM(C17:C43)</f>
        <v>0</v>
      </c>
      <c r="D44" s="21">
        <f aca="true" t="shared" si="17" ref="D44:AE44">SUM(D17:D43)</f>
        <v>0</v>
      </c>
      <c r="E44" s="21">
        <f t="shared" si="17"/>
        <v>0</v>
      </c>
      <c r="F44" s="21">
        <f t="shared" si="17"/>
        <v>8598000</v>
      </c>
      <c r="G44" s="21">
        <f t="shared" si="17"/>
        <v>4883891</v>
      </c>
      <c r="H44" s="22">
        <f t="shared" si="6"/>
        <v>56.8</v>
      </c>
      <c r="I44" s="21">
        <f t="shared" si="17"/>
        <v>57753480</v>
      </c>
      <c r="J44" s="21">
        <f t="shared" si="17"/>
        <v>31996343</v>
      </c>
      <c r="K44" s="22">
        <f t="shared" si="7"/>
        <v>55.4</v>
      </c>
      <c r="L44" s="21">
        <f t="shared" si="17"/>
        <v>57431000</v>
      </c>
      <c r="M44" s="21">
        <f t="shared" si="17"/>
        <v>29514593</v>
      </c>
      <c r="N44" s="22">
        <f t="shared" si="8"/>
        <v>51.4</v>
      </c>
      <c r="O44" s="21">
        <f t="shared" si="17"/>
        <v>43781000</v>
      </c>
      <c r="P44" s="21">
        <f t="shared" si="17"/>
        <v>19017504</v>
      </c>
      <c r="Q44" s="22">
        <f t="shared" si="11"/>
        <v>43.4</v>
      </c>
      <c r="R44" s="21">
        <f t="shared" si="17"/>
        <v>46189000</v>
      </c>
      <c r="S44" s="21">
        <f t="shared" si="17"/>
        <v>21438004</v>
      </c>
      <c r="T44" s="22">
        <f t="shared" si="12"/>
        <v>46.4</v>
      </c>
      <c r="U44" s="21">
        <f t="shared" si="17"/>
        <v>8585000</v>
      </c>
      <c r="V44" s="21">
        <f t="shared" si="17"/>
        <v>4105986</v>
      </c>
      <c r="W44" s="22">
        <f t="shared" si="13"/>
        <v>47.8</v>
      </c>
      <c r="X44" s="21">
        <f t="shared" si="17"/>
        <v>1900000</v>
      </c>
      <c r="Y44" s="21">
        <f t="shared" si="17"/>
        <v>1601183</v>
      </c>
      <c r="Z44" s="22">
        <f t="shared" si="14"/>
        <v>84.3</v>
      </c>
      <c r="AA44" s="21">
        <f t="shared" si="17"/>
        <v>0</v>
      </c>
      <c r="AB44" s="21">
        <f t="shared" si="17"/>
        <v>0</v>
      </c>
      <c r="AC44" s="22" t="str">
        <f t="shared" si="15"/>
        <v>-</v>
      </c>
      <c r="AD44" s="21">
        <f t="shared" si="17"/>
        <v>224237480</v>
      </c>
      <c r="AE44" s="21">
        <f t="shared" si="17"/>
        <v>112557504</v>
      </c>
      <c r="AF44" s="22">
        <f t="shared" si="9"/>
        <v>50.2</v>
      </c>
    </row>
    <row r="45" spans="1:32" ht="15">
      <c r="A45" s="23"/>
      <c r="B45" s="23"/>
      <c r="C45" s="23"/>
      <c r="D45" s="23"/>
      <c r="E45" s="23"/>
      <c r="F45" s="23"/>
      <c r="G45" s="23"/>
      <c r="H45" s="24"/>
      <c r="I45" s="23"/>
      <c r="J45" s="23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3"/>
      <c r="V45" s="23"/>
      <c r="W45" s="24"/>
      <c r="X45" s="23"/>
      <c r="Y45" s="23"/>
      <c r="Z45" s="24"/>
      <c r="AA45" s="23"/>
      <c r="AB45" s="23"/>
      <c r="AC45" s="24"/>
      <c r="AD45" s="25"/>
      <c r="AE45" s="25"/>
      <c r="AF45" s="26"/>
    </row>
    <row r="46" spans="1:32" s="5" customFormat="1" ht="15">
      <c r="A46" s="27"/>
      <c r="B46" s="27" t="s">
        <v>93</v>
      </c>
      <c r="C46" s="27">
        <f>+C15-C44</f>
        <v>0</v>
      </c>
      <c r="D46" s="27">
        <f>+D15-D44</f>
        <v>0</v>
      </c>
      <c r="E46" s="27">
        <f>+E15-E44</f>
        <v>0</v>
      </c>
      <c r="F46" s="27">
        <f>F15-F44</f>
        <v>-8484000</v>
      </c>
      <c r="G46" s="27">
        <f>G15-G44</f>
        <v>-4762923</v>
      </c>
      <c r="H46" s="28"/>
      <c r="I46" s="27">
        <f>I15-I44</f>
        <v>-57688000</v>
      </c>
      <c r="J46" s="27">
        <f>J15-J44</f>
        <v>-31937848</v>
      </c>
      <c r="K46" s="28"/>
      <c r="L46" s="27">
        <f>L15-L44</f>
        <v>-43716000</v>
      </c>
      <c r="M46" s="27">
        <f>M15-M44</f>
        <v>-23601159</v>
      </c>
      <c r="N46" s="28"/>
      <c r="O46" s="27">
        <f>O15-O44</f>
        <v>-14331000</v>
      </c>
      <c r="P46" s="27">
        <f>P15-P44</f>
        <v>-7012676</v>
      </c>
      <c r="Q46" s="28"/>
      <c r="R46" s="27">
        <f>R15-R44</f>
        <v>-46189000</v>
      </c>
      <c r="S46" s="27">
        <f>S15-S44</f>
        <v>-21218214</v>
      </c>
      <c r="T46" s="28"/>
      <c r="U46" s="27">
        <f>U15-U44</f>
        <v>-2309000</v>
      </c>
      <c r="V46" s="27">
        <f>V15-V44</f>
        <v>-3542601</v>
      </c>
      <c r="W46" s="28"/>
      <c r="X46" s="27">
        <f>X15-X44</f>
        <v>-1900000</v>
      </c>
      <c r="Y46" s="27">
        <f>Y15-Y44</f>
        <v>-1515891</v>
      </c>
      <c r="Z46" s="28"/>
      <c r="AA46" s="27">
        <f>AA15-AA44</f>
        <v>174617000</v>
      </c>
      <c r="AB46" s="27">
        <f>AB15-AB44</f>
        <v>93605385</v>
      </c>
      <c r="AC46" s="28"/>
      <c r="AD46" s="27">
        <f>AD15-AD44</f>
        <v>0</v>
      </c>
      <c r="AE46" s="27">
        <f>AE15-AE44</f>
        <v>14073</v>
      </c>
      <c r="AF46" s="28"/>
    </row>
    <row r="47" spans="1:32" ht="15">
      <c r="A47" s="3"/>
      <c r="B47" s="3"/>
      <c r="C47" s="3"/>
      <c r="D47" s="3"/>
      <c r="E47" s="3"/>
      <c r="F47" s="3"/>
      <c r="G47" s="3"/>
      <c r="H47" s="6"/>
      <c r="I47" s="35"/>
      <c r="J47" s="36"/>
      <c r="K47" s="36"/>
      <c r="L47" s="35"/>
      <c r="M47" s="36"/>
      <c r="N47" s="36"/>
      <c r="O47" s="35"/>
      <c r="P47" s="36"/>
      <c r="Q47" s="36"/>
      <c r="R47" s="35"/>
      <c r="S47" s="36"/>
      <c r="T47" s="36"/>
      <c r="U47" s="35"/>
      <c r="V47" s="36"/>
      <c r="W47" s="36"/>
      <c r="X47" s="35"/>
      <c r="Y47" s="36"/>
      <c r="Z47" s="36"/>
      <c r="AA47" s="35"/>
      <c r="AB47" s="36"/>
      <c r="AC47" s="36"/>
      <c r="AD47" s="35"/>
      <c r="AE47" s="36"/>
      <c r="AF47" s="36"/>
    </row>
  </sheetData>
  <sheetProtection/>
  <mergeCells count="26"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I47:K47"/>
    <mergeCell ref="L47:N47"/>
    <mergeCell ref="O47:Q47"/>
    <mergeCell ref="R47:T47"/>
    <mergeCell ref="U47:W47"/>
    <mergeCell ref="X47:Z47"/>
    <mergeCell ref="AA47:AC47"/>
    <mergeCell ref="AD47:AF4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5" r:id="rId1"/>
  <headerFooter>
    <oddHeader>&amp;CPécsi Kistérségi Szociális Alapszolgáltató Központ
 költségvetési jelentés
2014. I.félév
Ft</oddHeader>
  </headerFooter>
  <colBreaks count="2" manualBreakCount="2">
    <brk id="20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Lászlóné</dc:creator>
  <cp:keywords/>
  <dc:description/>
  <cp:lastModifiedBy>Bereczk Lászlóné</cp:lastModifiedBy>
  <cp:lastPrinted>2014-09-08T11:06:33Z</cp:lastPrinted>
  <dcterms:created xsi:type="dcterms:W3CDTF">2014-08-12T11:01:29Z</dcterms:created>
  <dcterms:modified xsi:type="dcterms:W3CDTF">2014-09-08T11:06:51Z</dcterms:modified>
  <cp:category/>
  <cp:version/>
  <cp:contentType/>
  <cp:contentStatus/>
</cp:coreProperties>
</file>