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5070" tabRatio="819" firstSheet="10" activeTab="14"/>
  </bookViews>
  <sheets>
    <sheet name="1. sz. melléklet_címrend" sheetId="1" r:id="rId1"/>
    <sheet name="2. sz. m._Költségvetési_mérleg" sheetId="2" r:id="rId2"/>
    <sheet name="3. sz. m_Működési mérleg" sheetId="3" r:id="rId3"/>
    <sheet name="4. sz. m._felhalmozási mérleg" sheetId="4" r:id="rId4"/>
    <sheet name="5. sz. m_bevételek forrásonként" sheetId="5" r:id="rId5"/>
    <sheet name="6. sz.m_ kidások megosztása" sheetId="6" r:id="rId6"/>
    <sheet name="7. sz. m.bevételek-kiadások" sheetId="7" r:id="rId7"/>
    <sheet name="8. sz. m._bev és kiad szakfelad" sheetId="8" r:id="rId8"/>
    <sheet name="8 a. sz. m. köt és önk. feladat" sheetId="9" r:id="rId9"/>
    <sheet name="9. sz. melléklet normatíva" sheetId="10" r:id="rId10"/>
    <sheet name="9. a sz. m normatíva" sheetId="11" r:id="rId11"/>
    <sheet name="10. sz.m_ előir felh. bev" sheetId="12" r:id="rId12"/>
    <sheet name="10_a_sz.m_ előir felh. kia" sheetId="13" r:id="rId13"/>
    <sheet name="11. sz. m_likviditási terv" sheetId="14" r:id="rId14"/>
    <sheet name="12. sz._m_önkorm. hozzáj" sheetId="15" r:id="rId15"/>
    <sheet name="13. sz. m_KIEMELT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Regression_Int" hidden="1">1</definedName>
    <definedName name="_Szűrő" localSheetId="6" hidden="1">'[1]kv.00induló'!$A$1:$AB$1668</definedName>
    <definedName name="_Szűrő" hidden="1">'[1]kv.00induló'!$A$1:$AB$1668</definedName>
    <definedName name="_SzűrőAdatbázis" localSheetId="6" hidden="1">'[2]kv.00induló'!$A$1:$AB$1671</definedName>
    <definedName name="_SzűrőAdatbázis" hidden="1">'[2]kv.00induló'!$A$1:$AB$1671</definedName>
    <definedName name="A1AC" localSheetId="6">'[1]kv.00induló'!$A$1</definedName>
    <definedName name="A1AC">'[1]kv.00induló'!$A$1</definedName>
    <definedName name="A1AC1329" localSheetId="6">'[2]kv.00induló'!$A$1</definedName>
    <definedName name="A1AC1329">'[2]kv.00induló'!$A$1</definedName>
    <definedName name="CCAműát" localSheetId="6">'[3]kv.00induló'!$A$1</definedName>
    <definedName name="CCAműát">'[4]kv.00induló'!$A$1</definedName>
    <definedName name="int" localSheetId="6">'[5]kv.00induló'!$A$1</definedName>
    <definedName name="int">'[5]kv.00induló'!$A$1</definedName>
    <definedName name="második" localSheetId="6">'[6]iő'!$A$1</definedName>
    <definedName name="második">'[6]iő'!$A$1</definedName>
    <definedName name="_xlnm.Print_Titles" localSheetId="1">'2. sz. m._Költségvetési_mérleg'!$1:$7</definedName>
    <definedName name="_xlnm.Print_Titles" localSheetId="3">'4. sz. m._felhalmozási mérleg'!$1:$7</definedName>
    <definedName name="_xlnm.Print_Titles" localSheetId="6">'7. sz. m.bevételek-kiadások'!$1:$1</definedName>
    <definedName name="Nyomtatási_cím_M" localSheetId="6">'[1]kv.00induló'!$2:$3,'[1]kv.00induló'!$A:$D</definedName>
    <definedName name="Nyomtatási_cím_M">'[1]kv.00induló'!$2:$3,'[1]kv.00induló'!$A:$D</definedName>
    <definedName name="Nyomtatási_cím_MÉ" localSheetId="6">'[7]kv.00induló'!$2:$3,'[7]kv.00induló'!$A:$D</definedName>
    <definedName name="Nyomtatási_cím_MÉ">'[7]kv.00induló'!$2:$3,'[7]kv.00induló'!$A:$D</definedName>
    <definedName name="_xlnm.Print_Area" localSheetId="11">'10. sz.m_ előir felh. bev'!$A$1:$N$23</definedName>
    <definedName name="_xlnm.Print_Area" localSheetId="14">'12. sz._m_önkorm. hozzáj'!$A$1:$H$100</definedName>
    <definedName name="_xlnm.Print_Area" localSheetId="1">'2. sz. m._Költségvetési_mérleg'!$A$1:$J$42</definedName>
    <definedName name="_xlnm.Print_Area" localSheetId="2">'3. sz. m_Működési mérleg'!$A$1:$J$23</definedName>
    <definedName name="_xlnm.Print_Area" localSheetId="3">'4. sz. m._felhalmozási mérleg'!$A$7:$J$22</definedName>
    <definedName name="_xlnm.Print_Area" localSheetId="4">'5. sz. m_bevételek forrásonként'!$A$1:$J$48</definedName>
    <definedName name="_xlnm.Print_Area" localSheetId="6">'7. sz. m.bevételek-kiadások'!$A$1:$K$260</definedName>
    <definedName name="_xlnm.Print_Area" localSheetId="8">'8 a. sz. m. köt és önk. feladat'!$A$1:$V$43</definedName>
    <definedName name="_xlnm.Print_Area" localSheetId="7">'8. sz. m._bev és kiad szakfelad'!$A$1:$X$34</definedName>
    <definedName name="_xlnm.Print_Area" localSheetId="10">'9. a sz. m normatíva'!$A$1:$E$28</definedName>
    <definedName name="_xlnm.Print_Area" localSheetId="9">'9. sz. melléklet normatíva'!$A$1:$E$41</definedName>
    <definedName name="Nyomtatási_terület_M" localSheetId="6">'[1]kv.00induló'!$R$4:$AA$1793</definedName>
    <definedName name="Nyomtatási_terület_M">'[1]kv.00induló'!$R$4:$AA$1793</definedName>
    <definedName name="Nyomtatási_terület_MÉ" localSheetId="6">'[2]kv.00induló'!$R$4:$AA$1796</definedName>
    <definedName name="Nyomtatási_terület_MÉ">'[2]kv.00induló'!$R$4:$AA$1796</definedName>
  </definedNames>
  <calcPr fullCalcOnLoad="1"/>
</workbook>
</file>

<file path=xl/comments12.xml><?xml version="1.0" encoding="utf-8"?>
<comments xmlns="http://schemas.openxmlformats.org/spreadsheetml/2006/main">
  <authors>
    <author>bedecsm</author>
  </authors>
  <commentList>
    <comment ref="A14" authorId="0">
      <text>
        <r>
          <rPr>
            <b/>
            <sz val="9"/>
            <rFont val="Tahoma"/>
            <family val="2"/>
          </rPr>
          <t>bedecsm:</t>
        </r>
        <r>
          <rPr>
            <sz val="9"/>
            <rFont val="Tahoma"/>
            <family val="2"/>
          </rPr>
          <t xml:space="preserve">
Társulásnak lesz támogatás, az intézmény intfinanszban kapja</t>
        </r>
      </text>
    </comment>
  </commentList>
</comments>
</file>

<file path=xl/comments2.xml><?xml version="1.0" encoding="utf-8"?>
<comments xmlns="http://schemas.openxmlformats.org/spreadsheetml/2006/main">
  <authors>
    <author>bedecsm</author>
  </authors>
  <commentList>
    <comment ref="B11" authorId="0">
      <text>
        <r>
          <rPr>
            <b/>
            <sz val="9"/>
            <rFont val="Tahoma"/>
            <family val="2"/>
          </rPr>
          <t>bedecsm:</t>
        </r>
        <r>
          <rPr>
            <sz val="9"/>
            <rFont val="Tahoma"/>
            <family val="2"/>
          </rPr>
          <t xml:space="preserve">
normatíva és társulástól átvett összeg</t>
        </r>
      </text>
    </comment>
    <comment ref="C9" authorId="0">
      <text>
        <r>
          <rPr>
            <b/>
            <sz val="9"/>
            <rFont val="Tahoma"/>
            <family val="2"/>
          </rPr>
          <t>bedecsm:</t>
        </r>
        <r>
          <rPr>
            <sz val="9"/>
            <rFont val="Tahoma"/>
            <family val="2"/>
          </rPr>
          <t xml:space="preserve">
13007 Társulás jelzőrendszer
</t>
        </r>
      </text>
    </comment>
  </commentList>
</comments>
</file>

<file path=xl/comments3.xml><?xml version="1.0" encoding="utf-8"?>
<comments xmlns="http://schemas.openxmlformats.org/spreadsheetml/2006/main">
  <authors>
    <author>bedecsm</author>
  </authors>
  <commentList>
    <comment ref="B11" authorId="0">
      <text>
        <r>
          <rPr>
            <b/>
            <sz val="9"/>
            <rFont val="Tahoma"/>
            <family val="2"/>
          </rPr>
          <t>bedecsm:</t>
        </r>
        <r>
          <rPr>
            <sz val="9"/>
            <rFont val="Tahoma"/>
            <family val="2"/>
          </rPr>
          <t xml:space="preserve">
normatíva és társulástól átvett összeg</t>
        </r>
      </text>
    </comment>
  </commentList>
</comments>
</file>

<file path=xl/sharedStrings.xml><?xml version="1.0" encoding="utf-8"?>
<sst xmlns="http://schemas.openxmlformats.org/spreadsheetml/2006/main" count="1425" uniqueCount="472">
  <si>
    <t>összevont pénzügyi mérlege</t>
  </si>
  <si>
    <t>Bevételek megnevezése</t>
  </si>
  <si>
    <t>Kiadások megnevezése</t>
  </si>
  <si>
    <t>Bevételek összesen</t>
  </si>
  <si>
    <t>Kiadások összesen</t>
  </si>
  <si>
    <t>Település</t>
  </si>
  <si>
    <t>Személyi jutt.</t>
  </si>
  <si>
    <t>Járulékok</t>
  </si>
  <si>
    <t>Normatíva</t>
  </si>
  <si>
    <t>Összesen</t>
  </si>
  <si>
    <t>Megnevezés</t>
  </si>
  <si>
    <t>Házi segítségnyújtás</t>
  </si>
  <si>
    <t>Családsegítés</t>
  </si>
  <si>
    <t>Normatíva azonosító</t>
  </si>
  <si>
    <t>Jogcím megnevezése</t>
  </si>
  <si>
    <t>Mutatószám</t>
  </si>
  <si>
    <t>Fajlagos összeg</t>
  </si>
  <si>
    <t>Ft-ban</t>
  </si>
  <si>
    <t>Felhalmozási kiadások</t>
  </si>
  <si>
    <t>Dologi kiadások</t>
  </si>
  <si>
    <t>Eng. áll. létszám</t>
  </si>
  <si>
    <t>Önállóan működő intézmények</t>
  </si>
  <si>
    <t>Cím</t>
  </si>
  <si>
    <t>Jogcím</t>
  </si>
  <si>
    <t>889922-1</t>
  </si>
  <si>
    <t>889921-1</t>
  </si>
  <si>
    <t>881011-1</t>
  </si>
  <si>
    <t>889924-1</t>
  </si>
  <si>
    <t>889201-1</t>
  </si>
  <si>
    <t>889923-1</t>
  </si>
  <si>
    <t>Kötelező feladatok jogcímcsoport</t>
  </si>
  <si>
    <t>Nem kötelező feladatok jogcímcsoport</t>
  </si>
  <si>
    <t>Szociális étkeztetés</t>
  </si>
  <si>
    <t>Beruházások</t>
  </si>
  <si>
    <t>Felújítások</t>
  </si>
  <si>
    <t>Működési kiadások</t>
  </si>
  <si>
    <t>(adatok ezer Ft-ban)</t>
  </si>
  <si>
    <t>I. Működési bevételek</t>
  </si>
  <si>
    <t>1. Intézményi működési bevétel</t>
  </si>
  <si>
    <t>II. Felhalmozási bevételek</t>
  </si>
  <si>
    <t>I. Működési kiadások</t>
  </si>
  <si>
    <t>Személyi juttatások</t>
  </si>
  <si>
    <t>Munkaadókat terhelő járulék</t>
  </si>
  <si>
    <t>Dologi kiadás</t>
  </si>
  <si>
    <t>II. Felhalmozási kiadások</t>
  </si>
  <si>
    <t>ÖSSZES KIADÁS</t>
  </si>
  <si>
    <t>ÖSSZES BEVÉTEL</t>
  </si>
  <si>
    <t>(adatok Ft-ban)</t>
  </si>
  <si>
    <t>1.</t>
  </si>
  <si>
    <t>2.</t>
  </si>
  <si>
    <t>3.</t>
  </si>
  <si>
    <t>4.</t>
  </si>
  <si>
    <t>Működési bevételek</t>
  </si>
  <si>
    <t>Intézményi működési bevétel</t>
  </si>
  <si>
    <t>bevételi előirányzat-felhasználási ütemterve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</si>
  <si>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</si>
  <si>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</si>
  <si>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</si>
  <si>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</si>
  <si>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</si>
  <si>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</si>
  <si>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</si>
  <si>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</si>
  <si>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</si>
  <si>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</si>
  <si>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</si>
  <si>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</si>
  <si>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</si>
  <si>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kiadási előirányzat-felhasználási ütemterve</t>
  </si>
  <si>
    <t>Kiadásnemek</t>
  </si>
  <si>
    <t>December</t>
  </si>
  <si>
    <t>Sorszám</t>
  </si>
  <si>
    <t>Bevétel</t>
  </si>
  <si>
    <t>Kiadás</t>
  </si>
  <si>
    <t>Idősek nappali ellátása</t>
  </si>
  <si>
    <t>Gyermekjóléti szolgáltatás</t>
  </si>
  <si>
    <t>Társulás összesen</t>
  </si>
  <si>
    <t>1. Társulás önállóan működő és gazdálkodó</t>
  </si>
  <si>
    <t>Beruházás</t>
  </si>
  <si>
    <t>Társulás kötelező feladatok összesen</t>
  </si>
  <si>
    <t>Társulás nem kötelező feladatok összesen</t>
  </si>
  <si>
    <t>Hónap</t>
  </si>
  <si>
    <t>Adat jellege</t>
  </si>
  <si>
    <t>Nyitó egyenleg</t>
  </si>
  <si>
    <t>Pénzforgalmi</t>
  </si>
  <si>
    <t>Egyenleg</t>
  </si>
  <si>
    <t>Záró egyenleg</t>
  </si>
  <si>
    <t>Havi</t>
  </si>
  <si>
    <t>Halmozott</t>
  </si>
  <si>
    <t>Társulás</t>
  </si>
  <si>
    <t>III.3.c (1)</t>
  </si>
  <si>
    <t>III.3.d (2)</t>
  </si>
  <si>
    <t>Házi segítségnyújtás - Társulás által történő feladatellátás</t>
  </si>
  <si>
    <t>Időskorúak nappali intézményi ellátása - Társulás által történő feladatellátás</t>
  </si>
  <si>
    <t>Ellátottak juttatásai</t>
  </si>
  <si>
    <t xml:space="preserve">A  Pécs és Környéke Szociális és Gyermekjóléti Társulás bevételeire és kiadásaira tervezett összege, illetve az engedélyezett állományi létszám jogcímcsoport szerinti megbontásban </t>
  </si>
  <si>
    <t>Pécs és Környéke Szociális és Gyermekjóléti Társulás</t>
  </si>
  <si>
    <t>ECSGYK</t>
  </si>
  <si>
    <t>INSZI</t>
  </si>
  <si>
    <t>1/2.INSZI</t>
  </si>
  <si>
    <t>881012-1</t>
  </si>
  <si>
    <t>Demens betegek nappali ellátása</t>
  </si>
  <si>
    <t>889911-1</t>
  </si>
  <si>
    <t>889926-1</t>
  </si>
  <si>
    <t>Jelzõrendszeres házi segítségnyújtás</t>
  </si>
  <si>
    <t>Pszichiátriai betegek nappali ellátása</t>
  </si>
  <si>
    <t>Közösségi szolgáltatások (kivéve: szenvedélybetegek alacsonyküszöbû ellátása)</t>
  </si>
  <si>
    <t>Önkormányzatok elszámolásai a költségvetési szerveikkel</t>
  </si>
  <si>
    <t>1/3. ECSGYK</t>
  </si>
  <si>
    <t>889202-1</t>
  </si>
  <si>
    <t>889203-1</t>
  </si>
  <si>
    <t>1. Pécs és Környéke Szoc. És Gyermekjóléti Társulás összesen</t>
  </si>
  <si>
    <t>869020-1</t>
  </si>
  <si>
    <t>Otthoni (egészségügyi) szakápolás</t>
  </si>
  <si>
    <t>Kórházi szociális munka</t>
  </si>
  <si>
    <t>Utcai, lakótelepi szociális munka</t>
  </si>
  <si>
    <t>1/2. INSZI</t>
  </si>
  <si>
    <t>INSZI összesen</t>
  </si>
  <si>
    <t>ECSGYK összesen</t>
  </si>
  <si>
    <t>INSZI kötelező feladatok összesen</t>
  </si>
  <si>
    <t>ECSGYK kötelező feladadatok összesen</t>
  </si>
  <si>
    <t>INSZI nem kötelező feladatok összesen</t>
  </si>
  <si>
    <t>1. Pécs és Környéke Szoc. és Gyermekj. Társulás kötelező feladatai mindösszesen</t>
  </si>
  <si>
    <t>1. Pécs és Környéke Szoc. és Gyermekj. Társulás nem kötelező feladatai mindösszesen</t>
  </si>
  <si>
    <t>1. Pécs és Környéke Szoc. és Gyermekj. Társulás kötelező és nem kötelező feladatai mindösszesen</t>
  </si>
  <si>
    <t>III.3.g (5)</t>
  </si>
  <si>
    <t>Demens személyek nappali intézményi ellátása</t>
  </si>
  <si>
    <t xml:space="preserve">INSZI                                                                                                                                    Összesen </t>
  </si>
  <si>
    <t>III.3.h (2)</t>
  </si>
  <si>
    <t>Pszichiátriai betegek nappali intézményi ellátása - Társulás által történő feladatellátás</t>
  </si>
  <si>
    <t xml:space="preserve">ECSGYK                                                                                                                             Összesen </t>
  </si>
  <si>
    <t>III.3.ad (1)</t>
  </si>
  <si>
    <t>110 000 fő lakosságszám felett működési engedéllyel - családsegítés</t>
  </si>
  <si>
    <t>Társulási kiegészítés - családsegítés</t>
  </si>
  <si>
    <t>III.3.ad (2)</t>
  </si>
  <si>
    <t>110 000 fő lakosságszám felett működési engedéllyel - gyermekjóléti szolgálat</t>
  </si>
  <si>
    <t>Társulási kiegészítés - gyermekjóléti szolgálat</t>
  </si>
  <si>
    <t>III.3.b</t>
  </si>
  <si>
    <t>Gyermekjóléti Központ</t>
  </si>
  <si>
    <t>Normatíva 1 évre</t>
  </si>
  <si>
    <t>A Pécs és Környéke Szociális és Gyermekjóléti Társulás címrendje</t>
  </si>
  <si>
    <t>sorszám</t>
  </si>
  <si>
    <t>címszám</t>
  </si>
  <si>
    <t>Integrált Nappali Szociális Intézmény</t>
  </si>
  <si>
    <t>Esztergár Lajos Családsegítő Szolgálat és Gyermekjóléti Központ</t>
  </si>
  <si>
    <t>Gazdálkodási jogkör</t>
  </si>
  <si>
    <t xml:space="preserve">önállóan működő </t>
  </si>
  <si>
    <t>Intézmény megnevezése</t>
  </si>
  <si>
    <t>Lakosságszám (fő)</t>
  </si>
  <si>
    <t>Abaliget</t>
  </si>
  <si>
    <t>Aranyosgadány</t>
  </si>
  <si>
    <t>Áta</t>
  </si>
  <si>
    <t>Bakonya</t>
  </si>
  <si>
    <t>5.</t>
  </si>
  <si>
    <t>Baksa</t>
  </si>
  <si>
    <t>6.</t>
  </si>
  <si>
    <t>Birján</t>
  </si>
  <si>
    <t>7.</t>
  </si>
  <si>
    <t>Bogád</t>
  </si>
  <si>
    <t>8.</t>
  </si>
  <si>
    <t>Bosta</t>
  </si>
  <si>
    <t>9.</t>
  </si>
  <si>
    <t>Cserkút</t>
  </si>
  <si>
    <t>10.</t>
  </si>
  <si>
    <t>Egerág</t>
  </si>
  <si>
    <t>11.</t>
  </si>
  <si>
    <t>Ellend</t>
  </si>
  <si>
    <t>12.</t>
  </si>
  <si>
    <t>Görcsöny</t>
  </si>
  <si>
    <t>13.</t>
  </si>
  <si>
    <t>Gyód</t>
  </si>
  <si>
    <t>14.</t>
  </si>
  <si>
    <t>Husztót</t>
  </si>
  <si>
    <t>15.</t>
  </si>
  <si>
    <t>Keszü</t>
  </si>
  <si>
    <t>16.</t>
  </si>
  <si>
    <t>Kisherend</t>
  </si>
  <si>
    <t>17.</t>
  </si>
  <si>
    <t>Kovácsszénája</t>
  </si>
  <si>
    <t>18.</t>
  </si>
  <si>
    <t>Kozármisleny</t>
  </si>
  <si>
    <t>19.</t>
  </si>
  <si>
    <t>Kökény</t>
  </si>
  <si>
    <t>20.</t>
  </si>
  <si>
    <t>Kővágószőlős</t>
  </si>
  <si>
    <t>21.</t>
  </si>
  <si>
    <t>Kővágótöttös</t>
  </si>
  <si>
    <t>22.</t>
  </si>
  <si>
    <t>Lothárd</t>
  </si>
  <si>
    <t>23.</t>
  </si>
  <si>
    <t>Magyarsarlós</t>
  </si>
  <si>
    <t>24.</t>
  </si>
  <si>
    <t>Nagykozár</t>
  </si>
  <si>
    <t>25.</t>
  </si>
  <si>
    <t>Ócsárd</t>
  </si>
  <si>
    <t>26.</t>
  </si>
  <si>
    <t>Orfű</t>
  </si>
  <si>
    <t>27.</t>
  </si>
  <si>
    <t>Pécs</t>
  </si>
  <si>
    <t>28.</t>
  </si>
  <si>
    <t>Pécsudvard</t>
  </si>
  <si>
    <t>29.</t>
  </si>
  <si>
    <t>Pellérd</t>
  </si>
  <si>
    <t>30.</t>
  </si>
  <si>
    <t>Pogány</t>
  </si>
  <si>
    <t>31.</t>
  </si>
  <si>
    <t>Regenye</t>
  </si>
  <si>
    <t>32.</t>
  </si>
  <si>
    <t>Romonya</t>
  </si>
  <si>
    <t>33.</t>
  </si>
  <si>
    <t>Szalánta</t>
  </si>
  <si>
    <t>34.</t>
  </si>
  <si>
    <t>Szemely</t>
  </si>
  <si>
    <t>35.</t>
  </si>
  <si>
    <t>Szilvás</t>
  </si>
  <si>
    <t>36.</t>
  </si>
  <si>
    <t>Szőke</t>
  </si>
  <si>
    <t>37.</t>
  </si>
  <si>
    <t>Szőkéd</t>
  </si>
  <si>
    <t>38.</t>
  </si>
  <si>
    <t>Tengeri</t>
  </si>
  <si>
    <t>39.</t>
  </si>
  <si>
    <t>Téseny</t>
  </si>
  <si>
    <t>Munkaadókat terhelő járulékok és szociális hozzájárulási adó</t>
  </si>
  <si>
    <t>Dologi és egyéb folyó kiadások</t>
  </si>
  <si>
    <t>Közhatalmi bevételek</t>
  </si>
  <si>
    <t>Működési célú támogatás ÁHT-n belülről</t>
  </si>
  <si>
    <t>Tartalékok</t>
  </si>
  <si>
    <t>Költségvetési működési bevételek</t>
  </si>
  <si>
    <t>Költségvetési működési kiadások</t>
  </si>
  <si>
    <t>Költségvetési működési = bevétel-kiadás</t>
  </si>
  <si>
    <t xml:space="preserve">Finanszírozási műveletek bevételei </t>
  </si>
  <si>
    <t xml:space="preserve">Finanszírozási kiadások </t>
  </si>
  <si>
    <t>Működési bevételek összesen</t>
  </si>
  <si>
    <t>Működési kiadások összesen</t>
  </si>
  <si>
    <t>Tárgyi eszközök, immateriális javak értékesítése</t>
  </si>
  <si>
    <t>Költségvetési felhalmozási bevételek</t>
  </si>
  <si>
    <t>Költségvetési felhalmozási bevétel-kiadás</t>
  </si>
  <si>
    <t>Finanszírozási műveletek bevételei</t>
  </si>
  <si>
    <t>Felhalmozási bevételek összesen</t>
  </si>
  <si>
    <t>Összes költségvetési bevétel-kiadás</t>
  </si>
  <si>
    <t>Összes bevétel-kiadás</t>
  </si>
  <si>
    <t xml:space="preserve">Felhalmozási bevételek  </t>
  </si>
  <si>
    <t>Felhalmozási célú támogatások ÁHT-n belülről</t>
  </si>
  <si>
    <t>Költségvetési felhalmozási kiadások</t>
  </si>
  <si>
    <t>Finanszírozási kiadások</t>
  </si>
  <si>
    <t>Felhalmozási kiadások összesen</t>
  </si>
  <si>
    <t>Költségvetési kiadások összesen</t>
  </si>
  <si>
    <t>Költségvetési bevételek összesen</t>
  </si>
  <si>
    <t>Kötelező feladat</t>
  </si>
  <si>
    <t>Önként vállalt feladat</t>
  </si>
  <si>
    <t>Előirányzat összesen</t>
  </si>
  <si>
    <t>Önkormányzatok és társulások általános végrahjtó és igazgatási tevékenysége</t>
  </si>
  <si>
    <t>A kötelező és önként vállalt feladatok jogcímcsoportot alkotnak</t>
  </si>
  <si>
    <t>Adatok ezer Ft-ban</t>
  </si>
  <si>
    <t>Cím neve, száma</t>
  </si>
  <si>
    <t>Ellátottak pénzbeli juttatásai</t>
  </si>
  <si>
    <t>Terv=2013. évi terv</t>
  </si>
  <si>
    <t>Bérleti díjak</t>
  </si>
  <si>
    <t>Élelmezés</t>
  </si>
  <si>
    <t>Gáz-energia szolg. díjak</t>
  </si>
  <si>
    <t>Villamos-energia szolg. díjak</t>
  </si>
  <si>
    <t>Távhő-melegvíz szolg. Díjak</t>
  </si>
  <si>
    <t>Távhő-melegvíz szolg. díjak</t>
  </si>
  <si>
    <t>Víz és csatorna-díjak</t>
  </si>
  <si>
    <t>Rovarirtás</t>
  </si>
  <si>
    <t>Szemét-szállítás</t>
  </si>
  <si>
    <t>Elsz.ház takarítás</t>
  </si>
  <si>
    <t>Egyéb kiemelt üzemeltetés</t>
  </si>
  <si>
    <t>ÁFA</t>
  </si>
  <si>
    <t>Eredeti előirányzat</t>
  </si>
  <si>
    <t>Módosított előirányzat</t>
  </si>
  <si>
    <t>Tény</t>
  </si>
  <si>
    <t>Terv</t>
  </si>
  <si>
    <t>Előirányzat</t>
  </si>
  <si>
    <t>Ellátottak száma (fő)</t>
  </si>
  <si>
    <t xml:space="preserve">Ellend </t>
  </si>
  <si>
    <t>A szakfeladatok egy-egy jogcímet alkotnak</t>
  </si>
  <si>
    <t xml:space="preserve"> INSZI  és  ECSGYK                                                                                                                                Összesen </t>
  </si>
  <si>
    <t>Közös fenntartás miatti normatív támogatási többlet a normatív költségvetési támogatáson belül jogcímenkénti bontásban</t>
  </si>
  <si>
    <t>Tényleges ellátási költség / Működési hozzájárulás</t>
  </si>
  <si>
    <t>Tényleges ellátási költség /Működési hozzájárulás</t>
  </si>
  <si>
    <t>B4</t>
  </si>
  <si>
    <t>B3</t>
  </si>
  <si>
    <t>B1</t>
  </si>
  <si>
    <t>Működési célú átvett pénzeszközök</t>
  </si>
  <si>
    <t>B6</t>
  </si>
  <si>
    <t>B816</t>
  </si>
  <si>
    <t>Központi, irányító szervi támogatás</t>
  </si>
  <si>
    <t>B8131</t>
  </si>
  <si>
    <t>Előző év költségvetési maradványának igénybevétele</t>
  </si>
  <si>
    <t>B817</t>
  </si>
  <si>
    <t>Betétek megszüntetése</t>
  </si>
  <si>
    <t>B51</t>
  </si>
  <si>
    <t>B52</t>
  </si>
  <si>
    <t>Ingatlanok értékesítése</t>
  </si>
  <si>
    <t>B53</t>
  </si>
  <si>
    <t>Egyéb tárgyi eszközök értékesítése</t>
  </si>
  <si>
    <t>Felhalmozási bevételek</t>
  </si>
  <si>
    <t>B5</t>
  </si>
  <si>
    <t>B2</t>
  </si>
  <si>
    <t>B7</t>
  </si>
  <si>
    <t>Felhalmozási célú átvett pénzeszközök</t>
  </si>
  <si>
    <t>K1</t>
  </si>
  <si>
    <t>K2</t>
  </si>
  <si>
    <t>K3</t>
  </si>
  <si>
    <t>K4</t>
  </si>
  <si>
    <t>Ellátottak pénbeli juttatásai</t>
  </si>
  <si>
    <t>K502</t>
  </si>
  <si>
    <t>Elvonások és befizetések</t>
  </si>
  <si>
    <t>K506</t>
  </si>
  <si>
    <t>Egyéb működési célú támogatások ÁHT-n belülre</t>
  </si>
  <si>
    <t>K511</t>
  </si>
  <si>
    <t>Egyéb működési célú támogatások ÁHT-n kívülre</t>
  </si>
  <si>
    <t>K512</t>
  </si>
  <si>
    <t>K5</t>
  </si>
  <si>
    <t>Egyéb működési célú kiadások</t>
  </si>
  <si>
    <t>K91</t>
  </si>
  <si>
    <t>Belföldi finanszírozás kiadásai</t>
  </si>
  <si>
    <t>K6</t>
  </si>
  <si>
    <t>K7</t>
  </si>
  <si>
    <t>K84</t>
  </si>
  <si>
    <t>K88</t>
  </si>
  <si>
    <t>K8</t>
  </si>
  <si>
    <t>Egyéb felhalmozási célú kiadások</t>
  </si>
  <si>
    <t>Egyéb felhalmozási célú támogatások ÁHT-n belülre</t>
  </si>
  <si>
    <t>Egyéb felhalmozási célú támogatások ÁHT-n kívülre</t>
  </si>
  <si>
    <t xml:space="preserve"> Pécs és Környéke Szociális és Gyermekjóléti Társulás</t>
  </si>
  <si>
    <t>működési célú bevételeinek és kiadásainak pénzügyi mérlege</t>
  </si>
  <si>
    <t>felhalmozási célú bevételeinek és kiadásainak pénzügyi mérlege</t>
  </si>
  <si>
    <t>3.Működési célú támogatásÁHT-n belülről</t>
  </si>
  <si>
    <t>4. Működési célú átvett pénzeszközök</t>
  </si>
  <si>
    <t>5. Előző év költségvetési maradványának igénybevétele</t>
  </si>
  <si>
    <t>6. Betétek megszüntetése</t>
  </si>
  <si>
    <t>1. Felhalmozási bevételek</t>
  </si>
  <si>
    <t>2. Felhalmozási célú támogatások ÁHT-n belülről</t>
  </si>
  <si>
    <t>3. Felhalmozási célú átvett pénzeszközök</t>
  </si>
  <si>
    <t>1. Személyi juttatások</t>
  </si>
  <si>
    <t>2. Munkaadókat terhelő járulékok</t>
  </si>
  <si>
    <t>3. Dologi kiadások</t>
  </si>
  <si>
    <t>4. Ellátottak pénzbeli juttatásai</t>
  </si>
  <si>
    <t>5. Egyéb műküdési célú kiadások</t>
  </si>
  <si>
    <t>1. Beruházások</t>
  </si>
  <si>
    <t>2. Felújítások</t>
  </si>
  <si>
    <t>3. Egyéb felhalmozási célú kiadások</t>
  </si>
  <si>
    <t>600000 Pécs és Környéke Szociális és Gyermekjóléti Társulás</t>
  </si>
  <si>
    <t>Alcímszám</t>
  </si>
  <si>
    <t>Jogcímcsoportszám</t>
  </si>
  <si>
    <t>Jogcímszám</t>
  </si>
  <si>
    <t>Előirányzat megnevezése</t>
  </si>
  <si>
    <t>Rovat-
szám</t>
  </si>
  <si>
    <t>Kötelező feladatok</t>
  </si>
  <si>
    <t>Önként vállalt feladatok</t>
  </si>
  <si>
    <t>A</t>
  </si>
  <si>
    <t>B</t>
  </si>
  <si>
    <t>C</t>
  </si>
  <si>
    <t>D</t>
  </si>
  <si>
    <t>E</t>
  </si>
  <si>
    <t>Működési bevételek összesen:</t>
  </si>
  <si>
    <t>Működési célú támogatások államháztartáson belülről</t>
  </si>
  <si>
    <t>Elvonások és befizetések bevételei</t>
  </si>
  <si>
    <t>B12</t>
  </si>
  <si>
    <t>Egyéb működési célú támogatások bevételei államháztartáson belülről</t>
  </si>
  <si>
    <t>B16</t>
  </si>
  <si>
    <t>Egyéb közhatalmi bevételek</t>
  </si>
  <si>
    <t>B36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</si>
  <si>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</si>
  <si>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</si>
  <si>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</si>
  <si>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</si>
  <si>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</si>
  <si>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</si>
  <si>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</si>
  <si>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</si>
  <si>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</si>
  <si>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</si>
  <si>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</si>
  <si>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</si>
  <si>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</si>
  <si>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</si>
  <si>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</si>
  <si>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</si>
  <si>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</si>
  <si>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</si>
  <si>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</si>
  <si>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</si>
  <si>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</si>
  <si>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</si>
  <si>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Egyéb felhalmozási célú támogatások bevételei államháztartáson belülről</t>
  </si>
  <si>
    <t>B25</t>
  </si>
  <si>
    <t>Immateriális javak értékesítése</t>
  </si>
  <si>
    <t>Egyéb felhalmozási célú átvett pénzeszközök</t>
  </si>
  <si>
    <t>B73</t>
  </si>
  <si>
    <t>Költségvetési bevételek:</t>
  </si>
  <si>
    <t>Finanszírozási bevételek</t>
  </si>
  <si>
    <t>B8</t>
  </si>
  <si>
    <t>Belföldi finanszírozás bevételei</t>
  </si>
  <si>
    <t>B81</t>
  </si>
  <si>
    <t>Maradvány igénybevétele</t>
  </si>
  <si>
    <t>B813</t>
  </si>
  <si>
    <t>Előző év vállalkozási maradványának igénybevétele</t>
  </si>
  <si>
    <t>B8132</t>
  </si>
  <si>
    <t>Bevételek összesen:</t>
  </si>
  <si>
    <t>Működési kiadások összesen:</t>
  </si>
  <si>
    <t>ebből:  kamatkiadások</t>
  </si>
  <si>
    <t>K353</t>
  </si>
  <si>
    <t>Egyéb működési célú támogatások államháztartáson belülre</t>
  </si>
  <si>
    <t>Egyéb működési célú támogatások államháztartáson kívülre</t>
  </si>
  <si>
    <t>Felhalmozási kiadások összesen:</t>
  </si>
  <si>
    <t>Egyéb felhalmozási célú támogatások államháztartáson belülre</t>
  </si>
  <si>
    <t>Egyéb felhalmozási célú támogatások államháztartáson kívülre</t>
  </si>
  <si>
    <t>Költségvetési kiadások:</t>
  </si>
  <si>
    <t>Pénzeszközök betétként elhelyezése</t>
  </si>
  <si>
    <t>K916</t>
  </si>
  <si>
    <t>Kiadások összesen:</t>
  </si>
  <si>
    <t>600100 ECSGYK</t>
  </si>
  <si>
    <t>600200 INSZI</t>
  </si>
  <si>
    <t>Pécs és Környéke Szociális és Gyermekjóléti Társulás bevételeire és kiadásaira tervezett összege, illetve az engedélyezett állományi létszám szakfeladatonkénti megbontásban</t>
  </si>
  <si>
    <t>Önkormányzatok jogalkotói és általános  igazgatási tevékenysége</t>
  </si>
  <si>
    <t>C018010</t>
  </si>
  <si>
    <t>C011130</t>
  </si>
  <si>
    <t xml:space="preserve">                                              normatív támogatásának jogcímenkénti elszámolása</t>
  </si>
  <si>
    <t>Felhalmozási célú tám. ÁHT-n belülről</t>
  </si>
  <si>
    <t>Működési célú tám. ÁHT-n belülről</t>
  </si>
  <si>
    <t>Bevétel összesen:</t>
  </si>
  <si>
    <t>ebből: ellátási díj</t>
  </si>
  <si>
    <t>Központi támogatás (normatíva)</t>
  </si>
  <si>
    <t>Munkaadókat terhelő járulékok és szociális hozzájárulás</t>
  </si>
  <si>
    <t>Ellátottak juttatása</t>
  </si>
  <si>
    <t xml:space="preserve">Pécs és Környéke Szociális és Gyermekjóléti Társulás </t>
  </si>
  <si>
    <t>(normatíva)</t>
  </si>
  <si>
    <t>Címszám</t>
  </si>
  <si>
    <t xml:space="preserve"> 2. Központi, irányítószervi támogatás (normatíva)</t>
  </si>
  <si>
    <t>ECSGYK (önkorm-i hozzájár.)</t>
  </si>
  <si>
    <t>INSZI (önkorm-i hozzájár. + pszichiátriai  ellátás tám.)</t>
  </si>
  <si>
    <t>879018-1</t>
  </si>
  <si>
    <t>Gyermekek átm.otth.elhely.ellátás</t>
  </si>
  <si>
    <t>(jelzőrendszeres t.)</t>
  </si>
  <si>
    <t>(saját bevétel)</t>
  </si>
  <si>
    <t xml:space="preserve">Időskorúak nappali intézményi ellátása - Társulás által történő feladatellátás </t>
  </si>
  <si>
    <t>III.3.f (2)</t>
  </si>
  <si>
    <t xml:space="preserve">Házi segítségnyújtás - Társulás által történő feladatellátás </t>
  </si>
  <si>
    <t xml:space="preserve">Pszichiátriai betegek nappali intézményi ellátása - Társulás által történő feladatellátás </t>
  </si>
  <si>
    <t>MINDÖSSZESEN</t>
  </si>
  <si>
    <t>(+TÁRSULÁS részére 500 e Ft)</t>
  </si>
  <si>
    <t>jogi személyiségű társulás</t>
  </si>
  <si>
    <t xml:space="preserve">Tervezett közfoglalkoztatotti lészám </t>
  </si>
  <si>
    <t>b4</t>
  </si>
  <si>
    <t>b816</t>
  </si>
  <si>
    <t>b16+B12</t>
  </si>
  <si>
    <t>B21+B25</t>
  </si>
  <si>
    <t>2015. évi költségvetés tervezet</t>
  </si>
  <si>
    <t>2015. költségvetési tervezet</t>
  </si>
  <si>
    <t>OK</t>
  </si>
  <si>
    <t>NORMATÍVA</t>
  </si>
  <si>
    <t xml:space="preserve">2015. évi összes kiadás: </t>
  </si>
  <si>
    <t>B81602</t>
  </si>
  <si>
    <t>B81601</t>
  </si>
  <si>
    <t>Központi, irányítószervi támogatás felhalmozási célú</t>
  </si>
  <si>
    <t>Központi, irányító szervi támogatás működési (normatíva)</t>
  </si>
  <si>
    <t>likviditási terv 2015. évre</t>
  </si>
  <si>
    <t>2015. évben tervezett működési hozzájárulás</t>
  </si>
  <si>
    <t>2015. évi kiemelt üzemeltetési kiadásai</t>
  </si>
  <si>
    <t>III.3.ac (1)</t>
  </si>
  <si>
    <t>III.3.ac (2)</t>
  </si>
  <si>
    <t>III.4.a</t>
  </si>
  <si>
    <t>Gyermekek átmeneti otthona - finanszírozás szempontjából elismert dolgozók bértámogatása</t>
  </si>
  <si>
    <t>III.4.b</t>
  </si>
  <si>
    <t>Intézmény üzemeltetési támogatás</t>
  </si>
  <si>
    <t>A Társulás lakosságszáma (2014. január 1. napi állapot szerint)</t>
  </si>
  <si>
    <t>A Társulás ellátottainak száma (2014. január 1. napi állapot szerint)   (adatok Ft-ban)</t>
  </si>
  <si>
    <t xml:space="preserve"> 2. Központi, irányítószervi támogatás (normatíva+önk. Tám + pszich. Tám))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</si>
</sst>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_-* #,##0\ _F_t_-;\-* #,##0\ _F_t_-;_-* &quot;-&quot;??\ _F_t_-;_-@_-"/>
    <numFmt numFmtId="169" formatCode="#,##0.0"/>
    <numFmt numFmtId="170" formatCode="[$-40E]yyyy\.\ mmmm\ d\."/>
    <numFmt numFmtId="171" formatCode="m\.\ d\.;@"/>
    <numFmt numFmtId="172" formatCode="0.0000"/>
    <numFmt numFmtId="173" formatCode="#,##0\ _F_t"/>
    <numFmt numFmtId="174" formatCode="0.0%"/>
  </numFmts>
  <fonts count="9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name val="Arial"/>
      <family val="2"/>
    </font>
    <font>
      <sz val="10"/>
      <name val="Arial CE"/>
      <family val="0"/>
    </font>
    <font>
      <i/>
      <sz val="9"/>
      <name val="Times New Roman"/>
      <family val="1"/>
    </font>
    <font>
      <b/>
      <sz val="9"/>
      <name val="Times New Roman CE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7"/>
      <name val="Arial CE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7"/>
      <name val="Arial CE"/>
      <family val="2"/>
    </font>
    <font>
      <i/>
      <sz val="9"/>
      <name val="Times New Roman CE"/>
      <family val="1"/>
    </font>
    <font>
      <b/>
      <u val="single"/>
      <sz val="9"/>
      <name val="Times New Roman CE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31" fillId="3" borderId="0" applyNumberFormat="0" applyBorder="0" applyAlignment="0" applyProtection="0"/>
    <xf numFmtId="0" fontId="72" fillId="4" borderId="0" applyNumberFormat="0" applyBorder="0" applyAlignment="0" applyProtection="0"/>
    <xf numFmtId="0" fontId="31" fillId="5" borderId="0" applyNumberFormat="0" applyBorder="0" applyAlignment="0" applyProtection="0"/>
    <xf numFmtId="0" fontId="72" fillId="6" borderId="0" applyNumberFormat="0" applyBorder="0" applyAlignment="0" applyProtection="0"/>
    <xf numFmtId="0" fontId="31" fillId="7" borderId="0" applyNumberFormat="0" applyBorder="0" applyAlignment="0" applyProtection="0"/>
    <xf numFmtId="0" fontId="72" fillId="8" borderId="0" applyNumberFormat="0" applyBorder="0" applyAlignment="0" applyProtection="0"/>
    <xf numFmtId="0" fontId="31" fillId="9" borderId="0" applyNumberFormat="0" applyBorder="0" applyAlignment="0" applyProtection="0"/>
    <xf numFmtId="0" fontId="72" fillId="10" borderId="0" applyNumberFormat="0" applyBorder="0" applyAlignment="0" applyProtection="0"/>
    <xf numFmtId="0" fontId="31" fillId="11" borderId="0" applyNumberFormat="0" applyBorder="0" applyAlignment="0" applyProtection="0"/>
    <xf numFmtId="0" fontId="72" fillId="12" borderId="0" applyNumberFormat="0" applyBorder="0" applyAlignment="0" applyProtection="0"/>
    <xf numFmtId="0" fontId="31" fillId="13" borderId="0" applyNumberFormat="0" applyBorder="0" applyAlignment="0" applyProtection="0"/>
    <xf numFmtId="0" fontId="72" fillId="14" borderId="0" applyNumberFormat="0" applyBorder="0" applyAlignment="0" applyProtection="0"/>
    <xf numFmtId="0" fontId="31" fillId="15" borderId="0" applyNumberFormat="0" applyBorder="0" applyAlignment="0" applyProtection="0"/>
    <xf numFmtId="0" fontId="72" fillId="16" borderId="0" applyNumberFormat="0" applyBorder="0" applyAlignment="0" applyProtection="0"/>
    <xf numFmtId="0" fontId="31" fillId="17" borderId="0" applyNumberFormat="0" applyBorder="0" applyAlignment="0" applyProtection="0"/>
    <xf numFmtId="0" fontId="72" fillId="18" borderId="0" applyNumberFormat="0" applyBorder="0" applyAlignment="0" applyProtection="0"/>
    <xf numFmtId="0" fontId="31" fillId="19" borderId="0" applyNumberFormat="0" applyBorder="0" applyAlignment="0" applyProtection="0"/>
    <xf numFmtId="0" fontId="72" fillId="20" borderId="0" applyNumberFormat="0" applyBorder="0" applyAlignment="0" applyProtection="0"/>
    <xf numFmtId="0" fontId="31" fillId="9" borderId="0" applyNumberFormat="0" applyBorder="0" applyAlignment="0" applyProtection="0"/>
    <xf numFmtId="0" fontId="72" fillId="21" borderId="0" applyNumberFormat="0" applyBorder="0" applyAlignment="0" applyProtection="0"/>
    <xf numFmtId="0" fontId="31" fillId="15" borderId="0" applyNumberFormat="0" applyBorder="0" applyAlignment="0" applyProtection="0"/>
    <xf numFmtId="0" fontId="72" fillId="22" borderId="0" applyNumberFormat="0" applyBorder="0" applyAlignment="0" applyProtection="0"/>
    <xf numFmtId="0" fontId="31" fillId="23" borderId="0" applyNumberFormat="0" applyBorder="0" applyAlignment="0" applyProtection="0"/>
    <xf numFmtId="0" fontId="73" fillId="24" borderId="0" applyNumberFormat="0" applyBorder="0" applyAlignment="0" applyProtection="0"/>
    <xf numFmtId="0" fontId="32" fillId="25" borderId="0" applyNumberFormat="0" applyBorder="0" applyAlignment="0" applyProtection="0"/>
    <xf numFmtId="0" fontId="73" fillId="26" borderId="0" applyNumberFormat="0" applyBorder="0" applyAlignment="0" applyProtection="0"/>
    <xf numFmtId="0" fontId="32" fillId="17" borderId="0" applyNumberFormat="0" applyBorder="0" applyAlignment="0" applyProtection="0"/>
    <xf numFmtId="0" fontId="73" fillId="27" borderId="0" applyNumberFormat="0" applyBorder="0" applyAlignment="0" applyProtection="0"/>
    <xf numFmtId="0" fontId="32" fillId="19" borderId="0" applyNumberFormat="0" applyBorder="0" applyAlignment="0" applyProtection="0"/>
    <xf numFmtId="0" fontId="73" fillId="28" borderId="0" applyNumberFormat="0" applyBorder="0" applyAlignment="0" applyProtection="0"/>
    <xf numFmtId="0" fontId="32" fillId="29" borderId="0" applyNumberFormat="0" applyBorder="0" applyAlignment="0" applyProtection="0"/>
    <xf numFmtId="0" fontId="73" fillId="30" borderId="0" applyNumberFormat="0" applyBorder="0" applyAlignment="0" applyProtection="0"/>
    <xf numFmtId="0" fontId="32" fillId="31" borderId="0" applyNumberFormat="0" applyBorder="0" applyAlignment="0" applyProtection="0"/>
    <xf numFmtId="0" fontId="73" fillId="32" borderId="0" applyNumberFormat="0" applyBorder="0" applyAlignment="0" applyProtection="0"/>
    <xf numFmtId="0" fontId="32" fillId="33" borderId="0" applyNumberFormat="0" applyBorder="0" applyAlignment="0" applyProtection="0"/>
    <xf numFmtId="0" fontId="74" fillId="34" borderId="1" applyNumberFormat="0" applyAlignment="0" applyProtection="0"/>
    <xf numFmtId="0" fontId="33" fillId="13" borderId="2" applyNumberFormat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35" fillId="0" borderId="4" applyNumberFormat="0" applyFill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" fontId="52" fillId="0" borderId="0" applyFont="0" applyFill="0" applyBorder="0" applyAlignment="0">
      <protection locked="0"/>
    </xf>
    <xf numFmtId="0" fontId="79" fillId="35" borderId="9" applyNumberFormat="0" applyAlignment="0" applyProtection="0"/>
    <xf numFmtId="0" fontId="38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0" fillId="37" borderId="13" applyNumberFormat="0" applyFont="0" applyAlignment="0" applyProtection="0"/>
    <xf numFmtId="0" fontId="49" fillId="38" borderId="14" applyNumberFormat="0" applyFont="0" applyAlignment="0" applyProtection="0"/>
    <xf numFmtId="0" fontId="73" fillId="39" borderId="0" applyNumberFormat="0" applyBorder="0" applyAlignment="0" applyProtection="0"/>
    <xf numFmtId="0" fontId="32" fillId="40" borderId="0" applyNumberFormat="0" applyBorder="0" applyAlignment="0" applyProtection="0"/>
    <xf numFmtId="0" fontId="73" fillId="41" borderId="0" applyNumberFormat="0" applyBorder="0" applyAlignment="0" applyProtection="0"/>
    <xf numFmtId="0" fontId="32" fillId="42" borderId="0" applyNumberFormat="0" applyBorder="0" applyAlignment="0" applyProtection="0"/>
    <xf numFmtId="0" fontId="73" fillId="43" borderId="0" applyNumberFormat="0" applyBorder="0" applyAlignment="0" applyProtection="0"/>
    <xf numFmtId="0" fontId="32" fillId="44" borderId="0" applyNumberFormat="0" applyBorder="0" applyAlignment="0" applyProtection="0"/>
    <xf numFmtId="0" fontId="73" fillId="45" borderId="0" applyNumberFormat="0" applyBorder="0" applyAlignment="0" applyProtection="0"/>
    <xf numFmtId="0" fontId="32" fillId="29" borderId="0" applyNumberFormat="0" applyBorder="0" applyAlignment="0" applyProtection="0"/>
    <xf numFmtId="0" fontId="73" fillId="46" borderId="0" applyNumberFormat="0" applyBorder="0" applyAlignment="0" applyProtection="0"/>
    <xf numFmtId="0" fontId="32" fillId="31" borderId="0" applyNumberFormat="0" applyBorder="0" applyAlignment="0" applyProtection="0"/>
    <xf numFmtId="0" fontId="73" fillId="47" borderId="0" applyNumberFormat="0" applyBorder="0" applyAlignment="0" applyProtection="0"/>
    <xf numFmtId="0" fontId="32" fillId="48" borderId="0" applyNumberFormat="0" applyBorder="0" applyAlignment="0" applyProtection="0"/>
    <xf numFmtId="0" fontId="82" fillId="49" borderId="0" applyNumberFormat="0" applyBorder="0" applyAlignment="0" applyProtection="0"/>
    <xf numFmtId="0" fontId="41" fillId="7" borderId="0" applyNumberFormat="0" applyBorder="0" applyAlignment="0" applyProtection="0"/>
    <xf numFmtId="0" fontId="83" fillId="50" borderId="15" applyNumberFormat="0" applyAlignment="0" applyProtection="0"/>
    <xf numFmtId="0" fontId="42" fillId="51" borderId="16" applyNumberFormat="0" applyAlignment="0" applyProtection="0"/>
    <xf numFmtId="0" fontId="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85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86" fillId="0" borderId="17" applyNumberFormat="0" applyFill="0" applyAlignment="0" applyProtection="0"/>
    <xf numFmtId="0" fontId="44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87" fillId="52" borderId="0" applyNumberFormat="0" applyBorder="0" applyAlignment="0" applyProtection="0"/>
    <xf numFmtId="0" fontId="45" fillId="5" borderId="0" applyNumberFormat="0" applyBorder="0" applyAlignment="0" applyProtection="0"/>
    <xf numFmtId="0" fontId="88" fillId="53" borderId="0" applyNumberFormat="0" applyBorder="0" applyAlignment="0" applyProtection="0"/>
    <xf numFmtId="0" fontId="46" fillId="54" borderId="0" applyNumberFormat="0" applyBorder="0" applyAlignment="0" applyProtection="0"/>
    <xf numFmtId="0" fontId="89" fillId="50" borderId="1" applyNumberFormat="0" applyAlignment="0" applyProtection="0"/>
    <xf numFmtId="0" fontId="47" fillId="51" borderId="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21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20" xfId="0" applyFont="1" applyBorder="1" applyAlignment="1">
      <alignment vertical="center"/>
    </xf>
    <xf numFmtId="0" fontId="23" fillId="0" borderId="0" xfId="0" applyFont="1" applyAlignment="1">
      <alignment/>
    </xf>
    <xf numFmtId="3" fontId="21" fillId="0" borderId="2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3" fontId="22" fillId="0" borderId="20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4" fontId="2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23" xfId="96" applyFont="1" applyBorder="1" applyAlignment="1">
      <alignment vertical="top" wrapText="1"/>
      <protection/>
    </xf>
    <xf numFmtId="0" fontId="4" fillId="0" borderId="23" xfId="96" applyFont="1" applyBorder="1" applyAlignment="1">
      <alignment horizontal="justify" vertical="top" wrapText="1"/>
      <protection/>
    </xf>
    <xf numFmtId="0" fontId="4" fillId="0" borderId="19" xfId="96" applyFont="1" applyBorder="1" applyAlignment="1">
      <alignment vertical="center" wrapText="1"/>
      <protection/>
    </xf>
    <xf numFmtId="0" fontId="4" fillId="0" borderId="19" xfId="96" applyFont="1" applyBorder="1" applyAlignment="1">
      <alignment horizontal="left" vertical="center" wrapText="1"/>
      <protection/>
    </xf>
    <xf numFmtId="0" fontId="4" fillId="0" borderId="24" xfId="96" applyFont="1" applyBorder="1" applyAlignment="1">
      <alignment horizontal="justify" vertical="top" wrapText="1"/>
      <protection/>
    </xf>
    <xf numFmtId="0" fontId="4" fillId="0" borderId="24" xfId="96" applyFont="1" applyBorder="1" applyAlignment="1">
      <alignment vertical="top" wrapText="1"/>
      <protection/>
    </xf>
    <xf numFmtId="0" fontId="4" fillId="0" borderId="25" xfId="96" applyFont="1" applyFill="1" applyBorder="1" applyAlignment="1">
      <alignment horizontal="justify" vertical="top" wrapText="1"/>
      <protection/>
    </xf>
    <xf numFmtId="0" fontId="4" fillId="0" borderId="26" xfId="96" applyFont="1" applyBorder="1" applyAlignment="1">
      <alignment vertical="center" wrapText="1"/>
      <protection/>
    </xf>
    <xf numFmtId="0" fontId="4" fillId="0" borderId="27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27" fillId="51" borderId="29" xfId="0" applyNumberFormat="1" applyFont="1" applyFill="1" applyBorder="1" applyAlignment="1">
      <alignment horizontal="right" vertical="center" wrapText="1"/>
    </xf>
    <xf numFmtId="3" fontId="5" fillId="55" borderId="29" xfId="0" applyNumberFormat="1" applyFont="1" applyFill="1" applyBorder="1" applyAlignment="1">
      <alignment horizontal="right" vertical="center" wrapText="1"/>
    </xf>
    <xf numFmtId="3" fontId="4" fillId="0" borderId="19" xfId="96" applyNumberFormat="1" applyFont="1" applyBorder="1" applyAlignment="1">
      <alignment horizontal="right" vertical="center" wrapText="1"/>
      <protection/>
    </xf>
    <xf numFmtId="3" fontId="5" fillId="55" borderId="30" xfId="0" applyNumberFormat="1" applyFont="1" applyFill="1" applyBorder="1" applyAlignment="1">
      <alignment horizontal="right" vertical="center" wrapText="1"/>
    </xf>
    <xf numFmtId="3" fontId="27" fillId="51" borderId="31" xfId="0" applyNumberFormat="1" applyFont="1" applyFill="1" applyBorder="1" applyAlignment="1">
      <alignment horizontal="right" vertical="center" wrapText="1"/>
    </xf>
    <xf numFmtId="0" fontId="4" fillId="0" borderId="23" xfId="96" applyFont="1" applyBorder="1" applyAlignment="1">
      <alignment vertical="center" wrapText="1"/>
      <protection/>
    </xf>
    <xf numFmtId="0" fontId="4" fillId="0" borderId="23" xfId="96" applyFont="1" applyBorder="1" applyAlignment="1">
      <alignment horizontal="justify" vertical="center" wrapText="1"/>
      <protection/>
    </xf>
    <xf numFmtId="0" fontId="4" fillId="0" borderId="19" xfId="96" applyFont="1" applyBorder="1" applyAlignment="1">
      <alignment horizontal="justify" vertical="center" wrapText="1"/>
      <protection/>
    </xf>
    <xf numFmtId="0" fontId="4" fillId="0" borderId="19" xfId="96" applyFont="1" applyFill="1" applyBorder="1" applyAlignment="1">
      <alignment horizontal="left" vertical="center" wrapText="1"/>
      <protection/>
    </xf>
    <xf numFmtId="3" fontId="27" fillId="51" borderId="29" xfId="96" applyNumberFormat="1" applyFont="1" applyFill="1" applyBorder="1" applyAlignment="1">
      <alignment horizontal="right" vertical="center" wrapText="1"/>
      <protection/>
    </xf>
    <xf numFmtId="0" fontId="4" fillId="0" borderId="24" xfId="96" applyFont="1" applyBorder="1" applyAlignment="1">
      <alignment vertical="center" wrapText="1"/>
      <protection/>
    </xf>
    <xf numFmtId="0" fontId="4" fillId="0" borderId="26" xfId="96" applyFont="1" applyBorder="1" applyAlignment="1">
      <alignment horizontal="justify" vertical="center" wrapText="1"/>
      <protection/>
    </xf>
    <xf numFmtId="3" fontId="4" fillId="0" borderId="26" xfId="96" applyNumberFormat="1" applyFont="1" applyBorder="1" applyAlignment="1">
      <alignment horizontal="right" vertical="center" wrapText="1"/>
      <protection/>
    </xf>
    <xf numFmtId="0" fontId="4" fillId="0" borderId="24" xfId="96" applyFont="1" applyBorder="1" applyAlignment="1">
      <alignment horizontal="justify" vertical="center" wrapText="1"/>
      <protection/>
    </xf>
    <xf numFmtId="3" fontId="4" fillId="0" borderId="28" xfId="96" applyNumberFormat="1" applyFont="1" applyBorder="1" applyAlignment="1">
      <alignment horizontal="right" vertical="center" wrapText="1"/>
      <protection/>
    </xf>
    <xf numFmtId="0" fontId="4" fillId="0" borderId="25" xfId="96" applyFont="1" applyFill="1" applyBorder="1" applyAlignment="1">
      <alignment horizontal="justify" vertical="center" wrapText="1"/>
      <protection/>
    </xf>
    <xf numFmtId="3" fontId="4" fillId="0" borderId="28" xfId="96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96" applyFont="1" applyAlignment="1">
      <alignment horizontal="center"/>
      <protection/>
    </xf>
    <xf numFmtId="0" fontId="26" fillId="0" borderId="0" xfId="96" applyFont="1" applyAlignment="1">
      <alignment horizontal="center"/>
      <protection/>
    </xf>
    <xf numFmtId="3" fontId="14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7" fillId="0" borderId="20" xfId="0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28" xfId="96" applyFont="1" applyBorder="1" applyAlignment="1">
      <alignment horizontal="right" vertical="center" wrapText="1"/>
      <protection/>
    </xf>
    <xf numFmtId="0" fontId="4" fillId="0" borderId="23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wrapText="1"/>
    </xf>
    <xf numFmtId="3" fontId="26" fillId="0" borderId="3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33" xfId="96" applyFont="1" applyFill="1" applyBorder="1" applyAlignment="1">
      <alignment horizontal="center" vertical="center" wrapText="1"/>
      <protection/>
    </xf>
    <xf numFmtId="3" fontId="4" fillId="0" borderId="34" xfId="96" applyNumberFormat="1" applyFont="1" applyFill="1" applyBorder="1" applyAlignment="1">
      <alignment horizontal="center" vertical="center" wrapText="1"/>
      <protection/>
    </xf>
    <xf numFmtId="3" fontId="4" fillId="0" borderId="35" xfId="96" applyNumberFormat="1" applyFont="1" applyFill="1" applyBorder="1" applyAlignment="1">
      <alignment horizontal="center" vertical="center" wrapText="1"/>
      <protection/>
    </xf>
    <xf numFmtId="3" fontId="4" fillId="0" borderId="33" xfId="96" applyNumberFormat="1" applyFont="1" applyFill="1" applyBorder="1" applyAlignment="1">
      <alignment horizontal="center" vertical="center" wrapText="1"/>
      <protection/>
    </xf>
    <xf numFmtId="0" fontId="0" fillId="51" borderId="36" xfId="0" applyFill="1" applyBorder="1" applyAlignment="1">
      <alignment horizontal="center" vertical="center" wrapText="1"/>
    </xf>
    <xf numFmtId="3" fontId="0" fillId="51" borderId="37" xfId="0" applyNumberFormat="1" applyFill="1" applyBorder="1" applyAlignment="1">
      <alignment horizontal="center" vertical="center" wrapText="1"/>
    </xf>
    <xf numFmtId="3" fontId="11" fillId="51" borderId="31" xfId="0" applyNumberFormat="1" applyFont="1" applyFill="1" applyBorder="1" applyAlignment="1">
      <alignment vertical="center"/>
    </xf>
    <xf numFmtId="0" fontId="20" fillId="0" borderId="38" xfId="0" applyFont="1" applyBorder="1" applyAlignment="1">
      <alignment horizontal="left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33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0" fontId="0" fillId="51" borderId="19" xfId="0" applyFill="1" applyBorder="1" applyAlignment="1">
      <alignment horizontal="center"/>
    </xf>
    <xf numFmtId="0" fontId="0" fillId="51" borderId="40" xfId="0" applyFill="1" applyBorder="1" applyAlignment="1">
      <alignment horizontal="center"/>
    </xf>
    <xf numFmtId="0" fontId="0" fillId="51" borderId="39" xfId="0" applyFill="1" applyBorder="1" applyAlignment="1">
      <alignment horizontal="center"/>
    </xf>
    <xf numFmtId="3" fontId="9" fillId="0" borderId="28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8" fillId="51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7" fillId="0" borderId="23" xfId="96" applyFont="1" applyBorder="1" applyAlignment="1">
      <alignment vertical="center" wrapText="1"/>
      <protection/>
    </xf>
    <xf numFmtId="169" fontId="4" fillId="0" borderId="34" xfId="96" applyNumberFormat="1" applyFont="1" applyFill="1" applyBorder="1" applyAlignment="1">
      <alignment horizontal="center" vertical="center" wrapText="1"/>
      <protection/>
    </xf>
    <xf numFmtId="169" fontId="4" fillId="0" borderId="33" xfId="96" applyNumberFormat="1" applyFont="1" applyFill="1" applyBorder="1" applyAlignment="1">
      <alignment horizontal="center" vertical="center" wrapText="1"/>
      <protection/>
    </xf>
    <xf numFmtId="169" fontId="4" fillId="0" borderId="35" xfId="96" applyNumberFormat="1" applyFont="1" applyFill="1" applyBorder="1" applyAlignment="1">
      <alignment horizontal="center" vertical="center" wrapText="1"/>
      <protection/>
    </xf>
    <xf numFmtId="169" fontId="27" fillId="51" borderId="31" xfId="96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30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41" xfId="0" applyFont="1" applyBorder="1" applyAlignment="1">
      <alignment horizontal="right"/>
    </xf>
    <xf numFmtId="173" fontId="0" fillId="0" borderId="33" xfId="0" applyNumberFormat="1" applyBorder="1" applyAlignment="1">
      <alignment/>
    </xf>
    <xf numFmtId="0" fontId="20" fillId="0" borderId="0" xfId="96" applyFont="1" applyAlignment="1">
      <alignment horizontal="right"/>
      <protection/>
    </xf>
    <xf numFmtId="173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/>
    </xf>
    <xf numFmtId="173" fontId="2" fillId="51" borderId="27" xfId="0" applyNumberFormat="1" applyFont="1" applyFill="1" applyBorder="1" applyAlignment="1">
      <alignment horizontal="center" vertical="center" wrapText="1"/>
    </xf>
    <xf numFmtId="173" fontId="0" fillId="0" borderId="19" xfId="0" applyNumberFormat="1" applyBorder="1" applyAlignment="1">
      <alignment horizontal="center" wrapText="1"/>
    </xf>
    <xf numFmtId="173" fontId="0" fillId="0" borderId="19" xfId="0" applyNumberFormat="1" applyBorder="1" applyAlignment="1">
      <alignment horizontal="center"/>
    </xf>
    <xf numFmtId="173" fontId="0" fillId="0" borderId="19" xfId="0" applyNumberFormat="1" applyFont="1" applyBorder="1" applyAlignment="1">
      <alignment horizontal="center" wrapText="1"/>
    </xf>
    <xf numFmtId="173" fontId="2" fillId="0" borderId="19" xfId="0" applyNumberFormat="1" applyFont="1" applyBorder="1" applyAlignment="1">
      <alignment horizontal="center" wrapText="1"/>
    </xf>
    <xf numFmtId="173" fontId="2" fillId="0" borderId="19" xfId="0" applyNumberFormat="1" applyFon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173" fontId="8" fillId="0" borderId="26" xfId="0" applyNumberFormat="1" applyFont="1" applyBorder="1" applyAlignment="1">
      <alignment horizontal="center" wrapText="1"/>
    </xf>
    <xf numFmtId="173" fontId="9" fillId="51" borderId="28" xfId="0" applyNumberFormat="1" applyFont="1" applyFill="1" applyBorder="1" applyAlignment="1">
      <alignment horizontal="center" wrapText="1"/>
    </xf>
    <xf numFmtId="173" fontId="26" fillId="51" borderId="19" xfId="0" applyNumberFormat="1" applyFont="1" applyFill="1" applyBorder="1" applyAlignment="1">
      <alignment horizontal="center" wrapText="1"/>
    </xf>
    <xf numFmtId="173" fontId="26" fillId="51" borderId="19" xfId="0" applyNumberFormat="1" applyFont="1" applyFill="1" applyBorder="1" applyAlignment="1">
      <alignment horizontal="center"/>
    </xf>
    <xf numFmtId="173" fontId="0" fillId="0" borderId="32" xfId="0" applyNumberFormat="1" applyBorder="1" applyAlignment="1">
      <alignment horizontal="center" wrapText="1"/>
    </xf>
    <xf numFmtId="173" fontId="0" fillId="0" borderId="32" xfId="0" applyNumberForma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3" fontId="0" fillId="0" borderId="23" xfId="0" applyNumberFormat="1" applyBorder="1" applyAlignment="1">
      <alignment horizontal="left"/>
    </xf>
    <xf numFmtId="173" fontId="0" fillId="0" borderId="19" xfId="0" applyNumberFormat="1" applyBorder="1" applyAlignment="1">
      <alignment horizontal="left" wrapText="1"/>
    </xf>
    <xf numFmtId="173" fontId="0" fillId="0" borderId="23" xfId="0" applyNumberFormat="1" applyFont="1" applyBorder="1" applyAlignment="1">
      <alignment horizontal="left"/>
    </xf>
    <xf numFmtId="173" fontId="0" fillId="0" borderId="19" xfId="0" applyNumberFormat="1" applyFont="1" applyBorder="1" applyAlignment="1">
      <alignment horizontal="left" wrapText="1"/>
    </xf>
    <xf numFmtId="173" fontId="2" fillId="0" borderId="23" xfId="0" applyNumberFormat="1" applyFont="1" applyBorder="1" applyAlignment="1">
      <alignment horizontal="left"/>
    </xf>
    <xf numFmtId="173" fontId="2" fillId="0" borderId="19" xfId="0" applyNumberFormat="1" applyFont="1" applyBorder="1" applyAlignment="1">
      <alignment horizontal="left" wrapText="1"/>
    </xf>
    <xf numFmtId="173" fontId="8" fillId="0" borderId="26" xfId="0" applyNumberFormat="1" applyFont="1" applyBorder="1" applyAlignment="1">
      <alignment horizontal="left" wrapText="1"/>
    </xf>
    <xf numFmtId="173" fontId="2" fillId="0" borderId="42" xfId="0" applyNumberFormat="1" applyFont="1" applyBorder="1" applyAlignment="1">
      <alignment horizontal="left"/>
    </xf>
    <xf numFmtId="173" fontId="0" fillId="0" borderId="23" xfId="0" applyNumberFormat="1" applyFont="1" applyBorder="1" applyAlignment="1">
      <alignment horizontal="left" wrapText="1"/>
    </xf>
    <xf numFmtId="173" fontId="2" fillId="0" borderId="23" xfId="0" applyNumberFormat="1" applyFont="1" applyBorder="1" applyAlignment="1">
      <alignment horizontal="left" wrapText="1"/>
    </xf>
    <xf numFmtId="173" fontId="2" fillId="0" borderId="42" xfId="0" applyNumberFormat="1" applyFont="1" applyBorder="1" applyAlignment="1">
      <alignment horizontal="left" wrapText="1"/>
    </xf>
    <xf numFmtId="173" fontId="2" fillId="51" borderId="23" xfId="0" applyNumberFormat="1" applyFont="1" applyFill="1" applyBorder="1" applyAlignment="1">
      <alignment horizontal="left" wrapText="1"/>
    </xf>
    <xf numFmtId="173" fontId="2" fillId="51" borderId="23" xfId="0" applyNumberFormat="1" applyFont="1" applyFill="1" applyBorder="1" applyAlignment="1">
      <alignment horizontal="left"/>
    </xf>
    <xf numFmtId="173" fontId="0" fillId="0" borderId="43" xfId="0" applyNumberFormat="1" applyBorder="1" applyAlignment="1">
      <alignment horizontal="left"/>
    </xf>
    <xf numFmtId="173" fontId="2" fillId="51" borderId="36" xfId="0" applyNumberFormat="1" applyFont="1" applyFill="1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left"/>
    </xf>
    <xf numFmtId="173" fontId="0" fillId="0" borderId="19" xfId="0" applyNumberFormat="1" applyBorder="1" applyAlignment="1">
      <alignment horizontal="left"/>
    </xf>
    <xf numFmtId="173" fontId="0" fillId="0" borderId="19" xfId="0" applyNumberFormat="1" applyFont="1" applyBorder="1" applyAlignment="1">
      <alignment horizontal="left"/>
    </xf>
    <xf numFmtId="173" fontId="8" fillId="0" borderId="26" xfId="0" applyNumberFormat="1" applyFont="1" applyFill="1" applyBorder="1" applyAlignment="1">
      <alignment horizontal="left"/>
    </xf>
    <xf numFmtId="173" fontId="8" fillId="0" borderId="26" xfId="0" applyNumberFormat="1" applyFont="1" applyBorder="1" applyAlignment="1">
      <alignment horizontal="left"/>
    </xf>
    <xf numFmtId="173" fontId="9" fillId="51" borderId="28" xfId="0" applyNumberFormat="1" applyFont="1" applyFill="1" applyBorder="1" applyAlignment="1">
      <alignment horizontal="center"/>
    </xf>
    <xf numFmtId="173" fontId="9" fillId="51" borderId="33" xfId="0" applyNumberFormat="1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horizontal="center"/>
    </xf>
    <xf numFmtId="173" fontId="0" fillId="0" borderId="34" xfId="0" applyNumberFormat="1" applyBorder="1" applyAlignment="1">
      <alignment horizontal="center"/>
    </xf>
    <xf numFmtId="173" fontId="0" fillId="0" borderId="37" xfId="0" applyNumberFormat="1" applyBorder="1" applyAlignment="1">
      <alignment horizontal="center"/>
    </xf>
    <xf numFmtId="173" fontId="2" fillId="0" borderId="34" xfId="0" applyNumberFormat="1" applyFont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8" fillId="0" borderId="26" xfId="0" applyNumberFormat="1" applyFont="1" applyBorder="1" applyAlignment="1">
      <alignment horizontal="center"/>
    </xf>
    <xf numFmtId="173" fontId="0" fillId="0" borderId="19" xfId="0" applyNumberFormat="1" applyFont="1" applyFill="1" applyBorder="1" applyAlignment="1">
      <alignment horizontal="center"/>
    </xf>
    <xf numFmtId="173" fontId="8" fillId="0" borderId="35" xfId="0" applyNumberFormat="1" applyFont="1" applyBorder="1" applyAlignment="1">
      <alignment horizontal="center"/>
    </xf>
    <xf numFmtId="3" fontId="4" fillId="0" borderId="44" xfId="96" applyNumberFormat="1" applyFont="1" applyFill="1" applyBorder="1" applyAlignment="1">
      <alignment horizontal="center" vertical="center" wrapText="1"/>
      <protection/>
    </xf>
    <xf numFmtId="49" fontId="11" fillId="0" borderId="23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19" xfId="0" applyFont="1" applyBorder="1" applyAlignment="1">
      <alignment horizontal="center" wrapText="1"/>
    </xf>
    <xf numFmtId="0" fontId="48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9" fillId="0" borderId="0" xfId="100" applyFont="1" applyBorder="1">
      <alignment/>
      <protection/>
    </xf>
    <xf numFmtId="10" fontId="49" fillId="0" borderId="0" xfId="100" applyNumberFormat="1" applyFont="1" applyFill="1" applyBorder="1">
      <alignment/>
      <protection/>
    </xf>
    <xf numFmtId="0" fontId="49" fillId="0" borderId="0" xfId="100" applyFont="1" applyFill="1" applyBorder="1">
      <alignment/>
      <protection/>
    </xf>
    <xf numFmtId="0" fontId="49" fillId="0" borderId="0" xfId="100" applyFont="1">
      <alignment/>
      <protection/>
    </xf>
    <xf numFmtId="10" fontId="49" fillId="0" borderId="45" xfId="100" applyNumberFormat="1" applyFont="1" applyFill="1" applyBorder="1">
      <alignment/>
      <protection/>
    </xf>
    <xf numFmtId="0" fontId="54" fillId="0" borderId="0" xfId="102" applyFont="1" applyFill="1" applyBorder="1">
      <alignment/>
      <protection/>
    </xf>
    <xf numFmtId="0" fontId="49" fillId="0" borderId="0" xfId="97">
      <alignment/>
      <protection/>
    </xf>
    <xf numFmtId="0" fontId="56" fillId="0" borderId="0" xfId="97" applyFont="1">
      <alignment/>
      <protection/>
    </xf>
    <xf numFmtId="0" fontId="31" fillId="0" borderId="0" xfId="97" applyFont="1">
      <alignment/>
      <protection/>
    </xf>
    <xf numFmtId="0" fontId="57" fillId="0" borderId="0" xfId="97" applyFont="1">
      <alignment/>
      <protection/>
    </xf>
    <xf numFmtId="0" fontId="31" fillId="0" borderId="0" xfId="97" applyFont="1" applyFill="1">
      <alignment/>
      <protection/>
    </xf>
    <xf numFmtId="0" fontId="51" fillId="0" borderId="46" xfId="97" applyFont="1" applyBorder="1" applyAlignment="1">
      <alignment horizontal="center" vertical="center" wrapText="1"/>
      <protection/>
    </xf>
    <xf numFmtId="0" fontId="51" fillId="0" borderId="47" xfId="97" applyFont="1" applyBorder="1" applyAlignment="1">
      <alignment horizontal="center" vertical="center" wrapText="1"/>
      <protection/>
    </xf>
    <xf numFmtId="0" fontId="49" fillId="0" borderId="47" xfId="97" applyBorder="1">
      <alignment/>
      <protection/>
    </xf>
    <xf numFmtId="0" fontId="58" fillId="56" borderId="47" xfId="97" applyFont="1" applyFill="1" applyBorder="1" applyAlignment="1">
      <alignment horizontal="center" vertical="center" wrapText="1"/>
      <protection/>
    </xf>
    <xf numFmtId="0" fontId="51" fillId="0" borderId="47" xfId="97" applyFont="1" applyFill="1" applyBorder="1" applyAlignment="1">
      <alignment horizontal="center" vertical="center" wrapText="1"/>
      <protection/>
    </xf>
    <xf numFmtId="0" fontId="51" fillId="56" borderId="47" xfId="97" applyFont="1" applyFill="1" applyBorder="1" applyAlignment="1">
      <alignment horizontal="center" vertical="center" wrapText="1"/>
      <protection/>
    </xf>
    <xf numFmtId="0" fontId="51" fillId="57" borderId="47" xfId="97" applyFont="1" applyFill="1" applyBorder="1" applyAlignment="1">
      <alignment horizontal="center" vertical="center" wrapText="1"/>
      <protection/>
    </xf>
    <xf numFmtId="0" fontId="51" fillId="57" borderId="48" xfId="97" applyFont="1" applyFill="1" applyBorder="1" applyAlignment="1">
      <alignment horizontal="center" vertical="center" wrapText="1"/>
      <protection/>
    </xf>
    <xf numFmtId="0" fontId="59" fillId="0" borderId="49" xfId="97" applyFont="1" applyBorder="1" applyAlignment="1">
      <alignment horizontal="center" vertical="center" wrapText="1"/>
      <protection/>
    </xf>
    <xf numFmtId="0" fontId="59" fillId="0" borderId="50" xfId="97" applyFont="1" applyBorder="1" applyAlignment="1">
      <alignment horizontal="center" vertical="center" wrapText="1"/>
      <protection/>
    </xf>
    <xf numFmtId="0" fontId="59" fillId="0" borderId="50" xfId="97" applyFont="1" applyFill="1" applyBorder="1" applyAlignment="1">
      <alignment horizontal="center" vertical="center" wrapText="1"/>
      <protection/>
    </xf>
    <xf numFmtId="0" fontId="59" fillId="56" borderId="50" xfId="97" applyFont="1" applyFill="1" applyBorder="1" applyAlignment="1">
      <alignment horizontal="center" vertical="center" wrapText="1"/>
      <protection/>
    </xf>
    <xf numFmtId="0" fontId="59" fillId="57" borderId="50" xfId="97" applyFont="1" applyFill="1" applyBorder="1" applyAlignment="1">
      <alignment horizontal="center" vertical="center" wrapText="1"/>
      <protection/>
    </xf>
    <xf numFmtId="0" fontId="59" fillId="58" borderId="50" xfId="97" applyFont="1" applyFill="1" applyBorder="1" applyAlignment="1">
      <alignment horizontal="center" vertical="center" wrapText="1"/>
      <protection/>
    </xf>
    <xf numFmtId="0" fontId="59" fillId="58" borderId="51" xfId="97" applyFont="1" applyFill="1" applyBorder="1" applyAlignment="1">
      <alignment horizontal="center" vertical="center" wrapText="1"/>
      <protection/>
    </xf>
    <xf numFmtId="3" fontId="60" fillId="56" borderId="52" xfId="97" applyNumberFormat="1" applyFont="1" applyFill="1" applyBorder="1" applyAlignment="1">
      <alignment vertical="center" wrapText="1"/>
      <protection/>
    </xf>
    <xf numFmtId="3" fontId="50" fillId="56" borderId="52" xfId="97" applyNumberFormat="1" applyFont="1" applyFill="1" applyBorder="1" applyAlignment="1">
      <alignment vertical="center" wrapText="1"/>
      <protection/>
    </xf>
    <xf numFmtId="3" fontId="60" fillId="0" borderId="52" xfId="97" applyNumberFormat="1" applyFont="1" applyFill="1" applyBorder="1" applyAlignment="1">
      <alignment vertical="center" wrapText="1"/>
      <protection/>
    </xf>
    <xf numFmtId="3" fontId="60" fillId="0" borderId="50" xfId="97" applyNumberFormat="1" applyFont="1" applyBorder="1" applyAlignment="1">
      <alignment vertical="center" wrapText="1"/>
      <protection/>
    </xf>
    <xf numFmtId="3" fontId="60" fillId="57" borderId="50" xfId="97" applyNumberFormat="1" applyFont="1" applyFill="1" applyBorder="1" applyAlignment="1">
      <alignment vertical="center"/>
      <protection/>
    </xf>
    <xf numFmtId="3" fontId="60" fillId="56" borderId="53" xfId="97" applyNumberFormat="1" applyFont="1" applyFill="1" applyBorder="1" applyAlignment="1">
      <alignment vertical="center" wrapText="1"/>
      <protection/>
    </xf>
    <xf numFmtId="0" fontId="49" fillId="56" borderId="0" xfId="97" applyFont="1" applyFill="1">
      <alignment/>
      <protection/>
    </xf>
    <xf numFmtId="3" fontId="49" fillId="0" borderId="0" xfId="97" applyNumberFormat="1">
      <alignment/>
      <protection/>
    </xf>
    <xf numFmtId="0" fontId="61" fillId="57" borderId="54" xfId="97" applyFont="1" applyFill="1" applyBorder="1" applyAlignment="1">
      <alignment horizontal="right" vertical="center" wrapText="1"/>
      <protection/>
    </xf>
    <xf numFmtId="3" fontId="51" fillId="57" borderId="55" xfId="97" applyNumberFormat="1" applyFont="1" applyFill="1" applyBorder="1" applyAlignment="1">
      <alignment horizontal="right" vertical="center" wrapText="1"/>
      <protection/>
    </xf>
    <xf numFmtId="3" fontId="51" fillId="57" borderId="56" xfId="97" applyNumberFormat="1" applyFont="1" applyFill="1" applyBorder="1" applyAlignment="1">
      <alignment horizontal="right" vertical="center" wrapText="1"/>
      <protection/>
    </xf>
    <xf numFmtId="0" fontId="24" fillId="0" borderId="0" xfId="97" applyFont="1">
      <alignment/>
      <protection/>
    </xf>
    <xf numFmtId="0" fontId="49" fillId="0" borderId="0" xfId="97" applyFill="1">
      <alignment/>
      <protection/>
    </xf>
    <xf numFmtId="0" fontId="0" fillId="0" borderId="0" xfId="96" applyFont="1">
      <alignment/>
      <protection/>
    </xf>
    <xf numFmtId="0" fontId="20" fillId="0" borderId="0" xfId="96" applyFont="1">
      <alignment/>
      <protection/>
    </xf>
    <xf numFmtId="0" fontId="44" fillId="0" borderId="57" xfId="96" applyFont="1" applyBorder="1" applyAlignment="1">
      <alignment horizontal="center"/>
      <protection/>
    </xf>
    <xf numFmtId="0" fontId="44" fillId="0" borderId="29" xfId="96" applyFont="1" applyBorder="1" applyAlignment="1">
      <alignment horizontal="center"/>
      <protection/>
    </xf>
    <xf numFmtId="0" fontId="44" fillId="0" borderId="58" xfId="96" applyFont="1" applyBorder="1" applyAlignment="1">
      <alignment horizontal="center"/>
      <protection/>
    </xf>
    <xf numFmtId="0" fontId="44" fillId="0" borderId="3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25" xfId="96" applyFont="1" applyBorder="1">
      <alignment/>
      <protection/>
    </xf>
    <xf numFmtId="0" fontId="0" fillId="0" borderId="28" xfId="96" applyFont="1" applyBorder="1">
      <alignment/>
      <protection/>
    </xf>
    <xf numFmtId="3" fontId="0" fillId="0" borderId="59" xfId="96" applyNumberFormat="1" applyFont="1" applyBorder="1">
      <alignment/>
      <protection/>
    </xf>
    <xf numFmtId="173" fontId="0" fillId="0" borderId="33" xfId="96" applyNumberFormat="1" applyFont="1" applyBorder="1">
      <alignment/>
      <protection/>
    </xf>
    <xf numFmtId="3" fontId="0" fillId="0" borderId="34" xfId="0" applyNumberFormat="1" applyBorder="1" applyAlignment="1">
      <alignment horizontal="right"/>
    </xf>
    <xf numFmtId="0" fontId="0" fillId="0" borderId="23" xfId="96" applyFont="1" applyBorder="1">
      <alignment/>
      <protection/>
    </xf>
    <xf numFmtId="0" fontId="0" fillId="0" borderId="19" xfId="96" applyFont="1" applyBorder="1">
      <alignment/>
      <protection/>
    </xf>
    <xf numFmtId="3" fontId="44" fillId="15" borderId="60" xfId="96" applyNumberFormat="1" applyFont="1" applyFill="1" applyBorder="1">
      <alignment/>
      <protection/>
    </xf>
    <xf numFmtId="0" fontId="26" fillId="0" borderId="0" xfId="96" applyFont="1">
      <alignment/>
      <protection/>
    </xf>
    <xf numFmtId="0" fontId="0" fillId="0" borderId="19" xfId="0" applyFill="1" applyBorder="1" applyAlignment="1">
      <alignment/>
    </xf>
    <xf numFmtId="3" fontId="4" fillId="0" borderId="59" xfId="96" applyNumberFormat="1" applyFont="1" applyBorder="1" applyAlignment="1">
      <alignment horizontal="center" vertical="center" wrapText="1"/>
      <protection/>
    </xf>
    <xf numFmtId="3" fontId="4" fillId="0" borderId="61" xfId="96" applyNumberFormat="1" applyFont="1" applyBorder="1" applyAlignment="1">
      <alignment horizontal="center" vertical="center" wrapText="1"/>
      <protection/>
    </xf>
    <xf numFmtId="3" fontId="27" fillId="51" borderId="31" xfId="96" applyNumberFormat="1" applyFont="1" applyFill="1" applyBorder="1" applyAlignment="1">
      <alignment horizontal="center" vertical="center" wrapText="1"/>
      <protection/>
    </xf>
    <xf numFmtId="3" fontId="4" fillId="0" borderId="59" xfId="96" applyNumberFormat="1" applyFont="1" applyFill="1" applyBorder="1" applyAlignment="1">
      <alignment horizontal="center" vertical="center" wrapText="1"/>
      <protection/>
    </xf>
    <xf numFmtId="3" fontId="4" fillId="0" borderId="61" xfId="96" applyNumberFormat="1" applyFont="1" applyFill="1" applyBorder="1" applyAlignment="1">
      <alignment horizontal="center" vertical="center" wrapText="1"/>
      <protection/>
    </xf>
    <xf numFmtId="3" fontId="4" fillId="0" borderId="62" xfId="96" applyNumberFormat="1" applyFont="1" applyFill="1" applyBorder="1" applyAlignment="1">
      <alignment horizontal="center" vertical="center" wrapText="1"/>
      <protection/>
    </xf>
    <xf numFmtId="3" fontId="4" fillId="0" borderId="62" xfId="96" applyNumberFormat="1" applyFont="1" applyBorder="1" applyAlignment="1">
      <alignment horizontal="center" vertical="center" wrapText="1"/>
      <protection/>
    </xf>
    <xf numFmtId="3" fontId="5" fillId="55" borderId="29" xfId="0" applyNumberFormat="1" applyFont="1" applyFill="1" applyBorder="1" applyAlignment="1">
      <alignment horizontal="center" vertical="center" wrapText="1"/>
    </xf>
    <xf numFmtId="169" fontId="5" fillId="55" borderId="29" xfId="0" applyNumberFormat="1" applyFont="1" applyFill="1" applyBorder="1" applyAlignment="1">
      <alignment horizontal="center" vertical="center" wrapText="1"/>
    </xf>
    <xf numFmtId="173" fontId="0" fillId="0" borderId="33" xfId="96" applyNumberFormat="1" applyFont="1" applyFill="1" applyBorder="1">
      <alignment/>
      <protection/>
    </xf>
    <xf numFmtId="0" fontId="44" fillId="0" borderId="0" xfId="96" applyFont="1" applyBorder="1" applyAlignment="1">
      <alignment horizontal="center"/>
      <protection/>
    </xf>
    <xf numFmtId="0" fontId="44" fillId="0" borderId="0" xfId="96" applyFont="1" applyBorder="1" applyAlignment="1">
      <alignment horizontal="center" wrapText="1"/>
      <protection/>
    </xf>
    <xf numFmtId="0" fontId="0" fillId="0" borderId="0" xfId="96" applyFont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96" applyNumberFormat="1" applyFont="1" applyBorder="1">
      <alignment/>
      <protection/>
    </xf>
    <xf numFmtId="0" fontId="0" fillId="0" borderId="0" xfId="0" applyFill="1" applyBorder="1" applyAlignment="1">
      <alignment/>
    </xf>
    <xf numFmtId="0" fontId="0" fillId="0" borderId="0" xfId="96" applyFont="1" applyFill="1" applyBorder="1">
      <alignment/>
      <protection/>
    </xf>
    <xf numFmtId="3" fontId="0" fillId="0" borderId="0" xfId="0" applyNumberFormat="1" applyFill="1" applyBorder="1" applyAlignment="1">
      <alignment horizontal="right"/>
    </xf>
    <xf numFmtId="173" fontId="0" fillId="0" borderId="0" xfId="96" applyNumberFormat="1" applyFont="1" applyFill="1" applyBorder="1">
      <alignment/>
      <protection/>
    </xf>
    <xf numFmtId="3" fontId="44" fillId="0" borderId="0" xfId="96" applyNumberFormat="1" applyFont="1" applyFill="1" applyBorder="1">
      <alignment/>
      <protection/>
    </xf>
    <xf numFmtId="3" fontId="0" fillId="0" borderId="0" xfId="96" applyNumberFormat="1" applyFont="1">
      <alignment/>
      <protection/>
    </xf>
    <xf numFmtId="0" fontId="0" fillId="0" borderId="0" xfId="0" applyFont="1" applyAlignment="1">
      <alignment/>
    </xf>
    <xf numFmtId="0" fontId="44" fillId="0" borderId="0" xfId="97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0" borderId="0" xfId="97" applyFont="1" applyBorder="1" applyAlignment="1">
      <alignment/>
      <protection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4" fontId="14" fillId="0" borderId="0" xfId="0" applyNumberFormat="1" applyFont="1" applyAlignment="1">
      <alignment vertical="center"/>
    </xf>
    <xf numFmtId="14" fontId="14" fillId="0" borderId="0" xfId="0" applyNumberFormat="1" applyFont="1" applyAlignment="1">
      <alignment vertical="center" wrapText="1"/>
    </xf>
    <xf numFmtId="14" fontId="25" fillId="0" borderId="0" xfId="0" applyNumberFormat="1" applyFont="1" applyAlignment="1">
      <alignment/>
    </xf>
    <xf numFmtId="173" fontId="8" fillId="0" borderId="19" xfId="0" applyNumberFormat="1" applyFont="1" applyBorder="1" applyAlignment="1">
      <alignment horizontal="center" wrapText="1"/>
    </xf>
    <xf numFmtId="173" fontId="2" fillId="0" borderId="22" xfId="0" applyNumberFormat="1" applyFont="1" applyBorder="1" applyAlignment="1">
      <alignment horizontal="center"/>
    </xf>
    <xf numFmtId="173" fontId="2" fillId="0" borderId="63" xfId="0" applyNumberFormat="1" applyFont="1" applyBorder="1" applyAlignment="1">
      <alignment horizontal="left" wrapText="1"/>
    </xf>
    <xf numFmtId="173" fontId="2" fillId="0" borderId="64" xfId="0" applyNumberFormat="1" applyFont="1" applyBorder="1" applyAlignment="1">
      <alignment horizontal="center"/>
    </xf>
    <xf numFmtId="173" fontId="0" fillId="0" borderId="26" xfId="0" applyNumberFormat="1" applyFont="1" applyBorder="1" applyAlignment="1">
      <alignment horizontal="center"/>
    </xf>
    <xf numFmtId="173" fontId="0" fillId="0" borderId="19" xfId="0" applyNumberFormat="1" applyFont="1" applyFill="1" applyBorder="1" applyAlignment="1">
      <alignment horizontal="left"/>
    </xf>
    <xf numFmtId="173" fontId="0" fillId="0" borderId="26" xfId="0" applyNumberFormat="1" applyBorder="1" applyAlignment="1">
      <alignment horizontal="center" wrapText="1"/>
    </xf>
    <xf numFmtId="173" fontId="2" fillId="0" borderId="22" xfId="0" applyNumberFormat="1" applyFont="1" applyBorder="1" applyAlignment="1">
      <alignment horizontal="center" wrapText="1"/>
    </xf>
    <xf numFmtId="173" fontId="2" fillId="0" borderId="58" xfId="0" applyNumberFormat="1" applyFont="1" applyFill="1" applyBorder="1" applyAlignment="1">
      <alignment horizontal="left"/>
    </xf>
    <xf numFmtId="173" fontId="2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173" fontId="2" fillId="0" borderId="64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73" fontId="2" fillId="0" borderId="58" xfId="0" applyNumberFormat="1" applyFont="1" applyBorder="1" applyAlignment="1">
      <alignment horizontal="left"/>
    </xf>
    <xf numFmtId="173" fontId="2" fillId="0" borderId="65" xfId="0" applyNumberFormat="1" applyFont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left" wrapText="1"/>
    </xf>
    <xf numFmtId="173" fontId="9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173" fontId="2" fillId="0" borderId="19" xfId="0" applyNumberFormat="1" applyFont="1" applyFill="1" applyBorder="1" applyAlignment="1">
      <alignment horizontal="center"/>
    </xf>
    <xf numFmtId="173" fontId="2" fillId="0" borderId="20" xfId="0" applyNumberFormat="1" applyFont="1" applyFill="1" applyBorder="1" applyAlignment="1">
      <alignment horizontal="center"/>
    </xf>
    <xf numFmtId="173" fontId="2" fillId="0" borderId="61" xfId="0" applyNumberFormat="1" applyFont="1" applyBorder="1" applyAlignment="1">
      <alignment horizontal="left" wrapText="1"/>
    </xf>
    <xf numFmtId="173" fontId="0" fillId="0" borderId="39" xfId="0" applyNumberFormat="1" applyFont="1" applyBorder="1" applyAlignment="1">
      <alignment horizontal="center"/>
    </xf>
    <xf numFmtId="173" fontId="0" fillId="0" borderId="28" xfId="0" applyNumberFormat="1" applyBorder="1" applyAlignment="1">
      <alignment horizontal="center" wrapText="1"/>
    </xf>
    <xf numFmtId="0" fontId="19" fillId="0" borderId="22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3" fontId="21" fillId="0" borderId="66" xfId="0" applyNumberFormat="1" applyFont="1" applyBorder="1" applyAlignment="1">
      <alignment horizontal="center" vertical="center" wrapText="1"/>
    </xf>
    <xf numFmtId="3" fontId="21" fillId="0" borderId="67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3" fontId="21" fillId="0" borderId="68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69" xfId="0" applyFont="1" applyBorder="1" applyAlignment="1">
      <alignment/>
    </xf>
    <xf numFmtId="3" fontId="7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3" fontId="62" fillId="0" borderId="0" xfId="0" applyNumberFormat="1" applyFont="1" applyAlignment="1">
      <alignment vertical="center"/>
    </xf>
    <xf numFmtId="0" fontId="0" fillId="0" borderId="0" xfId="103" applyFont="1" applyProtection="1">
      <alignment/>
      <protection hidden="1"/>
    </xf>
    <xf numFmtId="168" fontId="0" fillId="0" borderId="0" xfId="68" applyNumberFormat="1" applyFont="1" applyBorder="1" applyAlignment="1" applyProtection="1">
      <alignment horizontal="right"/>
      <protection hidden="1"/>
    </xf>
    <xf numFmtId="0" fontId="50" fillId="0" borderId="0" xfId="0" applyFont="1" applyBorder="1" applyAlignment="1" applyProtection="1">
      <alignment horizontal="right" vertical="center"/>
      <protection/>
    </xf>
    <xf numFmtId="3" fontId="55" fillId="59" borderId="61" xfId="63" applyFont="1" applyFill="1" applyBorder="1" applyAlignment="1">
      <alignment vertical="center"/>
      <protection locked="0"/>
    </xf>
    <xf numFmtId="3" fontId="55" fillId="59" borderId="39" xfId="63" applyFont="1" applyFill="1" applyBorder="1" applyAlignment="1">
      <alignment vertical="center"/>
      <protection locked="0"/>
    </xf>
    <xf numFmtId="0" fontId="6" fillId="0" borderId="21" xfId="103" applyFont="1" applyBorder="1" applyProtection="1">
      <alignment/>
      <protection hidden="1"/>
    </xf>
    <xf numFmtId="168" fontId="6" fillId="0" borderId="21" xfId="68" applyNumberFormat="1" applyFont="1" applyBorder="1" applyAlignment="1" applyProtection="1">
      <alignment horizontal="right"/>
      <protection hidden="1"/>
    </xf>
    <xf numFmtId="168" fontId="6" fillId="0" borderId="70" xfId="68" applyNumberFormat="1" applyFont="1" applyBorder="1" applyAlignment="1" applyProtection="1">
      <alignment horizontal="right"/>
      <protection hidden="1"/>
    </xf>
    <xf numFmtId="0" fontId="50" fillId="0" borderId="59" xfId="0" applyFont="1" applyBorder="1" applyAlignment="1" applyProtection="1">
      <alignment horizontal="right" vertical="center"/>
      <protection/>
    </xf>
    <xf numFmtId="0" fontId="50" fillId="0" borderId="71" xfId="0" applyFon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3" fillId="59" borderId="19" xfId="103" applyFont="1" applyFill="1" applyBorder="1" applyAlignment="1" applyProtection="1">
      <alignment textRotation="90"/>
      <protection hidden="1"/>
    </xf>
    <xf numFmtId="0" fontId="64" fillId="59" borderId="19" xfId="103" applyFont="1" applyFill="1" applyBorder="1" applyAlignment="1" applyProtection="1">
      <alignment horizontal="center" vertical="center"/>
      <protection hidden="1"/>
    </xf>
    <xf numFmtId="168" fontId="64" fillId="59" borderId="19" xfId="68" applyNumberFormat="1" applyFont="1" applyFill="1" applyBorder="1" applyAlignment="1" applyProtection="1">
      <alignment horizontal="center" vertical="center" wrapText="1"/>
      <protection hidden="1"/>
    </xf>
    <xf numFmtId="0" fontId="19" fillId="59" borderId="19" xfId="103" applyFont="1" applyFill="1" applyBorder="1" applyAlignment="1" applyProtection="1">
      <alignment horizontal="center"/>
      <protection hidden="1"/>
    </xf>
    <xf numFmtId="168" fontId="65" fillId="60" borderId="19" xfId="68" applyNumberFormat="1" applyFont="1" applyFill="1" applyBorder="1" applyAlignment="1" applyProtection="1">
      <alignment horizontal="center"/>
      <protection hidden="1"/>
    </xf>
    <xf numFmtId="0" fontId="21" fillId="0" borderId="19" xfId="103" applyFont="1" applyBorder="1" applyAlignment="1" applyProtection="1">
      <alignment horizontal="left" vertical="center"/>
      <protection hidden="1"/>
    </xf>
    <xf numFmtId="0" fontId="21" fillId="0" borderId="19" xfId="103" applyFont="1" applyBorder="1" applyAlignment="1" applyProtection="1">
      <alignment horizontal="center"/>
      <protection hidden="1"/>
    </xf>
    <xf numFmtId="0" fontId="5" fillId="0" borderId="19" xfId="103" applyFont="1" applyBorder="1" applyAlignment="1" applyProtection="1">
      <alignment horizontal="left" vertical="center"/>
      <protection hidden="1"/>
    </xf>
    <xf numFmtId="168" fontId="21" fillId="0" borderId="19" xfId="68" applyNumberFormat="1" applyFont="1" applyFill="1" applyBorder="1" applyAlignment="1" applyProtection="1">
      <alignment horizontal="center"/>
      <protection hidden="1"/>
    </xf>
    <xf numFmtId="0" fontId="24" fillId="0" borderId="19" xfId="103" applyFont="1" applyBorder="1" applyProtection="1">
      <alignment/>
      <protection hidden="1"/>
    </xf>
    <xf numFmtId="0" fontId="21" fillId="0" borderId="19" xfId="103" applyFont="1" applyBorder="1" applyProtection="1">
      <alignment/>
      <protection hidden="1"/>
    </xf>
    <xf numFmtId="0" fontId="66" fillId="0" borderId="19" xfId="103" applyFont="1" applyBorder="1" applyAlignment="1" applyProtection="1">
      <alignment horizontal="center"/>
      <protection hidden="1"/>
    </xf>
    <xf numFmtId="0" fontId="21" fillId="0" borderId="19" xfId="103" applyFont="1" applyBorder="1" applyAlignment="1" applyProtection="1">
      <alignment/>
      <protection hidden="1"/>
    </xf>
    <xf numFmtId="168" fontId="6" fillId="0" borderId="19" xfId="68" applyNumberFormat="1" applyFont="1" applyFill="1" applyBorder="1" applyAlignment="1" applyProtection="1">
      <alignment horizontal="center"/>
      <protection hidden="1"/>
    </xf>
    <xf numFmtId="0" fontId="21" fillId="0" borderId="19" xfId="0" applyFont="1" applyBorder="1" applyAlignment="1">
      <alignment/>
    </xf>
    <xf numFmtId="168" fontId="6" fillId="0" borderId="19" xfId="0" applyNumberFormat="1" applyFont="1" applyFill="1" applyBorder="1" applyAlignment="1">
      <alignment horizontal="center"/>
    </xf>
    <xf numFmtId="0" fontId="50" fillId="0" borderId="19" xfId="103" applyFont="1" applyBorder="1" applyProtection="1">
      <alignment/>
      <protection hidden="1"/>
    </xf>
    <xf numFmtId="0" fontId="6" fillId="0" borderId="19" xfId="103" applyFont="1" applyBorder="1" applyAlignment="1" applyProtection="1">
      <alignment/>
      <protection hidden="1"/>
    </xf>
    <xf numFmtId="0" fontId="6" fillId="0" borderId="19" xfId="0" applyFont="1" applyBorder="1" applyAlignment="1">
      <alignment/>
    </xf>
    <xf numFmtId="0" fontId="6" fillId="0" borderId="19" xfId="103" applyFont="1" applyBorder="1" applyAlignment="1" applyProtection="1">
      <alignment horizontal="left"/>
      <protection hidden="1"/>
    </xf>
    <xf numFmtId="168" fontId="6" fillId="0" borderId="19" xfId="68" applyNumberFormat="1" applyFont="1" applyBorder="1" applyAlignment="1" applyProtection="1">
      <alignment horizontal="center"/>
      <protection hidden="1"/>
    </xf>
    <xf numFmtId="0" fontId="65" fillId="0" borderId="19" xfId="103" applyFont="1" applyBorder="1" applyAlignment="1" applyProtection="1">
      <alignment horizontal="left" vertical="center"/>
      <protection hidden="1"/>
    </xf>
    <xf numFmtId="0" fontId="62" fillId="0" borderId="19" xfId="103" applyFont="1" applyBorder="1" applyProtection="1">
      <alignment/>
      <protection hidden="1"/>
    </xf>
    <xf numFmtId="0" fontId="19" fillId="0" borderId="19" xfId="103" applyFont="1" applyBorder="1" applyAlignment="1" applyProtection="1">
      <alignment horizontal="left"/>
      <protection hidden="1"/>
    </xf>
    <xf numFmtId="0" fontId="64" fillId="0" borderId="19" xfId="0" applyFont="1" applyBorder="1" applyAlignment="1">
      <alignment/>
    </xf>
    <xf numFmtId="0" fontId="6" fillId="0" borderId="19" xfId="103" applyFont="1" applyBorder="1" applyProtection="1">
      <alignment/>
      <protection hidden="1"/>
    </xf>
    <xf numFmtId="0" fontId="24" fillId="0" borderId="26" xfId="0" applyFont="1" applyBorder="1" applyAlignment="1">
      <alignment/>
    </xf>
    <xf numFmtId="168" fontId="6" fillId="0" borderId="19" xfId="0" applyNumberFormat="1" applyFont="1" applyBorder="1" applyAlignment="1">
      <alignment horizontal="center"/>
    </xf>
    <xf numFmtId="0" fontId="66" fillId="0" borderId="19" xfId="103" applyFont="1" applyBorder="1" applyAlignment="1" applyProtection="1">
      <alignment horizontal="center" vertical="center"/>
      <protection hidden="1"/>
    </xf>
    <xf numFmtId="0" fontId="64" fillId="0" borderId="19" xfId="0" applyFont="1" applyBorder="1" applyAlignment="1">
      <alignment vertical="center"/>
    </xf>
    <xf numFmtId="0" fontId="24" fillId="0" borderId="26" xfId="103" applyFont="1" applyBorder="1" applyProtection="1">
      <alignment/>
      <protection hidden="1"/>
    </xf>
    <xf numFmtId="0" fontId="21" fillId="0" borderId="26" xfId="103" applyFont="1" applyBorder="1" applyProtection="1">
      <alignment/>
      <protection hidden="1"/>
    </xf>
    <xf numFmtId="0" fontId="66" fillId="0" borderId="26" xfId="103" applyFont="1" applyBorder="1" applyAlignment="1" applyProtection="1">
      <alignment horizontal="center"/>
      <protection hidden="1"/>
    </xf>
    <xf numFmtId="0" fontId="64" fillId="0" borderId="26" xfId="0" applyFont="1" applyBorder="1" applyAlignment="1">
      <alignment/>
    </xf>
    <xf numFmtId="168" fontId="6" fillId="0" borderId="26" xfId="0" applyNumberFormat="1" applyFont="1" applyBorder="1" applyAlignment="1">
      <alignment horizontal="center"/>
    </xf>
    <xf numFmtId="0" fontId="19" fillId="0" borderId="59" xfId="103" applyFont="1" applyFill="1" applyBorder="1" applyAlignment="1" applyProtection="1">
      <alignment horizontal="left" vertical="center"/>
      <protection hidden="1"/>
    </xf>
    <xf numFmtId="0" fontId="19" fillId="0" borderId="71" xfId="103" applyFont="1" applyFill="1" applyBorder="1" applyAlignment="1" applyProtection="1">
      <alignment horizontal="left" vertical="center"/>
      <protection hidden="1"/>
    </xf>
    <xf numFmtId="0" fontId="14" fillId="0" borderId="71" xfId="103" applyFont="1" applyFill="1" applyBorder="1" applyAlignment="1" applyProtection="1">
      <alignment horizontal="left" vertical="center"/>
      <protection hidden="1"/>
    </xf>
    <xf numFmtId="168" fontId="5" fillId="0" borderId="71" xfId="68" applyNumberFormat="1" applyFont="1" applyFill="1" applyBorder="1" applyAlignment="1" applyProtection="1">
      <alignment horizontal="center"/>
      <protection hidden="1"/>
    </xf>
    <xf numFmtId="168" fontId="5" fillId="0" borderId="38" xfId="68" applyNumberFormat="1" applyFont="1" applyFill="1" applyBorder="1" applyAlignment="1" applyProtection="1">
      <alignment horizontal="center"/>
      <protection hidden="1"/>
    </xf>
    <xf numFmtId="0" fontId="19" fillId="59" borderId="19" xfId="0" applyFont="1" applyFill="1" applyBorder="1" applyAlignment="1" applyProtection="1">
      <alignment horizontal="center"/>
      <protection/>
    </xf>
    <xf numFmtId="0" fontId="21" fillId="59" borderId="19" xfId="0" applyFont="1" applyFill="1" applyBorder="1" applyAlignment="1" applyProtection="1">
      <alignment horizontal="center"/>
      <protection/>
    </xf>
    <xf numFmtId="0" fontId="21" fillId="0" borderId="19" xfId="103" applyFont="1" applyBorder="1" applyAlignment="1" applyProtection="1">
      <alignment horizontal="center" vertical="center"/>
      <protection hidden="1"/>
    </xf>
    <xf numFmtId="168" fontId="21" fillId="0" borderId="19" xfId="103" applyNumberFormat="1" applyFont="1" applyBorder="1" applyAlignment="1" applyProtection="1">
      <alignment horizontal="center"/>
      <protection hidden="1"/>
    </xf>
    <xf numFmtId="0" fontId="21" fillId="0" borderId="19" xfId="103" applyFont="1" applyBorder="1" applyAlignment="1" applyProtection="1">
      <alignment vertical="center"/>
      <protection hidden="1"/>
    </xf>
    <xf numFmtId="0" fontId="6" fillId="59" borderId="19" xfId="0" applyFont="1" applyFill="1" applyBorder="1" applyAlignment="1" applyProtection="1">
      <alignment/>
      <protection/>
    </xf>
    <xf numFmtId="0" fontId="16" fillId="0" borderId="26" xfId="0" applyFont="1" applyBorder="1" applyAlignment="1">
      <alignment/>
    </xf>
    <xf numFmtId="168" fontId="67" fillId="0" borderId="19" xfId="103" applyNumberFormat="1" applyFont="1" applyBorder="1" applyAlignment="1" applyProtection="1">
      <alignment horizontal="center"/>
      <protection hidden="1"/>
    </xf>
    <xf numFmtId="0" fontId="6" fillId="59" borderId="19" xfId="0" applyFont="1" applyFill="1" applyBorder="1" applyAlignment="1" applyProtection="1">
      <alignment horizontal="center"/>
      <protection/>
    </xf>
    <xf numFmtId="0" fontId="6" fillId="0" borderId="19" xfId="103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>
      <alignment/>
    </xf>
    <xf numFmtId="168" fontId="6" fillId="0" borderId="19" xfId="103" applyNumberFormat="1" applyFont="1" applyBorder="1" applyAlignment="1" applyProtection="1">
      <alignment horizontal="center"/>
      <protection hidden="1"/>
    </xf>
    <xf numFmtId="0" fontId="64" fillId="0" borderId="19" xfId="0" applyFon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/>
      <protection hidden="1"/>
    </xf>
    <xf numFmtId="0" fontId="21" fillId="59" borderId="19" xfId="0" applyFont="1" applyFill="1" applyBorder="1" applyAlignment="1" applyProtection="1">
      <alignment horizontal="center" vertical="center"/>
      <protection/>
    </xf>
    <xf numFmtId="0" fontId="14" fillId="0" borderId="19" xfId="103" applyFont="1" applyBorder="1" applyAlignment="1" applyProtection="1">
      <alignment horizontal="center" vertical="center"/>
      <protection hidden="1"/>
    </xf>
    <xf numFmtId="0" fontId="68" fillId="0" borderId="19" xfId="0" applyFont="1" applyBorder="1" applyAlignment="1" applyProtection="1">
      <alignment horizontal="right" vertical="center"/>
      <protection hidden="1"/>
    </xf>
    <xf numFmtId="168" fontId="5" fillId="36" borderId="19" xfId="68" applyNumberFormat="1" applyFont="1" applyFill="1" applyBorder="1" applyAlignment="1" applyProtection="1">
      <alignment horizontal="center"/>
      <protection hidden="1"/>
    </xf>
    <xf numFmtId="0" fontId="19" fillId="0" borderId="19" xfId="103" applyFont="1" applyBorder="1" applyAlignment="1" applyProtection="1">
      <alignment horizontal="center" vertical="center"/>
      <protection hidden="1"/>
    </xf>
    <xf numFmtId="0" fontId="19" fillId="0" borderId="19" xfId="103" applyFont="1" applyBorder="1" applyAlignment="1" applyProtection="1">
      <alignment horizontal="left" vertical="center"/>
      <protection hidden="1"/>
    </xf>
    <xf numFmtId="0" fontId="6" fillId="0" borderId="26" xfId="103" applyFont="1" applyBorder="1" applyProtection="1">
      <alignment/>
      <protection hidden="1"/>
    </xf>
    <xf numFmtId="0" fontId="6" fillId="0" borderId="26" xfId="0" applyFont="1" applyFill="1" applyBorder="1" applyAlignment="1" applyProtection="1">
      <alignment/>
      <protection hidden="1"/>
    </xf>
    <xf numFmtId="0" fontId="6" fillId="0" borderId="26" xfId="0" applyFont="1" applyFill="1" applyBorder="1" applyAlignment="1" applyProtection="1">
      <alignment horizontal="center"/>
      <protection hidden="1"/>
    </xf>
    <xf numFmtId="168" fontId="6" fillId="0" borderId="26" xfId="68" applyNumberFormat="1" applyFont="1" applyBorder="1" applyAlignment="1" applyProtection="1">
      <alignment horizontal="center"/>
      <protection hidden="1"/>
    </xf>
    <xf numFmtId="168" fontId="5" fillId="36" borderId="29" xfId="68" applyNumberFormat="1" applyFont="1" applyFill="1" applyBorder="1" applyAlignment="1" applyProtection="1">
      <alignment horizontal="center"/>
      <protection hidden="1"/>
    </xf>
    <xf numFmtId="168" fontId="5" fillId="36" borderId="31" xfId="68" applyNumberFormat="1" applyFont="1" applyFill="1" applyBorder="1" applyAlignment="1" applyProtection="1">
      <alignment horizontal="center"/>
      <protection hidden="1"/>
    </xf>
    <xf numFmtId="168" fontId="65" fillId="0" borderId="19" xfId="68" applyNumberFormat="1" applyFont="1" applyFill="1" applyBorder="1" applyAlignment="1" applyProtection="1">
      <alignment horizontal="center"/>
      <protection hidden="1"/>
    </xf>
    <xf numFmtId="3" fontId="5" fillId="0" borderId="19" xfId="96" applyNumberFormat="1" applyFont="1" applyBorder="1" applyAlignment="1">
      <alignment horizontal="right" vertical="center" wrapText="1"/>
      <protection/>
    </xf>
    <xf numFmtId="3" fontId="5" fillId="0" borderId="28" xfId="96" applyNumberFormat="1" applyFont="1" applyBorder="1" applyAlignment="1">
      <alignment horizontal="right" vertical="center" wrapText="1"/>
      <protection/>
    </xf>
    <xf numFmtId="3" fontId="5" fillId="0" borderId="28" xfId="96" applyNumberFormat="1" applyFont="1" applyFill="1" applyBorder="1" applyAlignment="1">
      <alignment horizontal="right" vertical="center" wrapText="1"/>
      <protection/>
    </xf>
    <xf numFmtId="3" fontId="5" fillId="0" borderId="26" xfId="96" applyNumberFormat="1" applyFont="1" applyBorder="1" applyAlignment="1">
      <alignment horizontal="right" vertical="center" wrapText="1"/>
      <protection/>
    </xf>
    <xf numFmtId="3" fontId="5" fillId="0" borderId="19" xfId="96" applyNumberFormat="1" applyFont="1" applyFill="1" applyBorder="1" applyAlignment="1">
      <alignment horizontal="right" vertical="center" wrapText="1"/>
      <protection/>
    </xf>
    <xf numFmtId="3" fontId="5" fillId="0" borderId="26" xfId="96" applyNumberFormat="1" applyFont="1" applyFill="1" applyBorder="1" applyAlignment="1">
      <alignment horizontal="right" vertical="center" wrapText="1"/>
      <protection/>
    </xf>
    <xf numFmtId="0" fontId="5" fillId="0" borderId="27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4" fillId="0" borderId="0" xfId="96" applyFont="1" applyFill="1" applyBorder="1" applyAlignment="1">
      <alignment vertical="center" wrapText="1"/>
      <protection/>
    </xf>
    <xf numFmtId="0" fontId="4" fillId="0" borderId="28" xfId="0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69" fillId="0" borderId="0" xfId="0" applyFont="1" applyAlignment="1">
      <alignment/>
    </xf>
    <xf numFmtId="3" fontId="8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0" fillId="0" borderId="70" xfId="0" applyFont="1" applyBorder="1" applyAlignment="1">
      <alignment horizontal="left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20" fillId="51" borderId="29" xfId="0" applyNumberFormat="1" applyFont="1" applyFill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3" fontId="20" fillId="51" borderId="31" xfId="0" applyNumberFormat="1" applyFont="1" applyFill="1" applyBorder="1" applyAlignment="1">
      <alignment horizontal="center" vertical="center" wrapText="1"/>
    </xf>
    <xf numFmtId="0" fontId="0" fillId="60" borderId="19" xfId="0" applyFill="1" applyBorder="1" applyAlignment="1">
      <alignment/>
    </xf>
    <xf numFmtId="173" fontId="0" fillId="60" borderId="33" xfId="96" applyNumberFormat="1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0" fillId="61" borderId="23" xfId="96" applyFont="1" applyFill="1" applyBorder="1">
      <alignment/>
      <protection/>
    </xf>
    <xf numFmtId="0" fontId="0" fillId="61" borderId="19" xfId="0" applyFont="1" applyFill="1" applyBorder="1" applyAlignment="1">
      <alignment/>
    </xf>
    <xf numFmtId="3" fontId="0" fillId="61" borderId="34" xfId="0" applyNumberFormat="1" applyFill="1" applyBorder="1" applyAlignment="1">
      <alignment horizontal="right"/>
    </xf>
    <xf numFmtId="3" fontId="0" fillId="0" borderId="71" xfId="96" applyNumberFormat="1" applyFont="1" applyBorder="1">
      <alignment/>
      <protection/>
    </xf>
    <xf numFmtId="0" fontId="0" fillId="60" borderId="19" xfId="96" applyFont="1" applyFill="1" applyBorder="1">
      <alignment/>
      <protection/>
    </xf>
    <xf numFmtId="1" fontId="60" fillId="56" borderId="72" xfId="97" applyNumberFormat="1" applyFont="1" applyFill="1" applyBorder="1" applyAlignment="1">
      <alignment horizontal="center" vertical="center" wrapText="1"/>
      <protection/>
    </xf>
    <xf numFmtId="0" fontId="49" fillId="0" borderId="0" xfId="97" applyAlignment="1">
      <alignment horizontal="center"/>
      <protection/>
    </xf>
    <xf numFmtId="3" fontId="49" fillId="0" borderId="73" xfId="97" applyNumberFormat="1" applyBorder="1" applyAlignment="1">
      <alignment/>
      <protection/>
    </xf>
    <xf numFmtId="3" fontId="49" fillId="0" borderId="0" xfId="97" applyNumberFormat="1" applyAlignment="1">
      <alignment/>
      <protection/>
    </xf>
    <xf numFmtId="0" fontId="31" fillId="0" borderId="0" xfId="97" applyFont="1" applyAlignment="1">
      <alignment horizontal="center"/>
      <protection/>
    </xf>
    <xf numFmtId="0" fontId="60" fillId="56" borderId="52" xfId="97" applyFont="1" applyFill="1" applyBorder="1" applyAlignment="1">
      <alignment horizontal="center" vertical="center" wrapText="1"/>
      <protection/>
    </xf>
    <xf numFmtId="0" fontId="61" fillId="57" borderId="55" xfId="97" applyFont="1" applyFill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3" fontId="0" fillId="0" borderId="0" xfId="96" applyNumberFormat="1" applyFont="1" applyBorder="1">
      <alignment/>
      <protection/>
    </xf>
    <xf numFmtId="3" fontId="44" fillId="15" borderId="22" xfId="96" applyNumberFormat="1" applyFont="1" applyFill="1" applyBorder="1">
      <alignment/>
      <protection/>
    </xf>
    <xf numFmtId="173" fontId="0" fillId="61" borderId="74" xfId="96" applyNumberFormat="1" applyFont="1" applyFill="1" applyBorder="1">
      <alignment/>
      <protection/>
    </xf>
    <xf numFmtId="173" fontId="0" fillId="0" borderId="74" xfId="96" applyNumberFormat="1" applyFont="1" applyFill="1" applyBorder="1">
      <alignment/>
      <protection/>
    </xf>
    <xf numFmtId="0" fontId="0" fillId="0" borderId="41" xfId="96" applyFont="1" applyBorder="1" applyAlignment="1">
      <alignment/>
      <protection/>
    </xf>
    <xf numFmtId="0" fontId="0" fillId="0" borderId="0" xfId="96" applyFont="1" applyAlignment="1">
      <alignment horizontal="right"/>
      <protection/>
    </xf>
    <xf numFmtId="0" fontId="48" fillId="0" borderId="0" xfId="0" applyFont="1" applyFill="1" applyAlignment="1">
      <alignment/>
    </xf>
    <xf numFmtId="0" fontId="56" fillId="0" borderId="0" xfId="97" applyFont="1" applyAlignment="1">
      <alignment/>
      <protection/>
    </xf>
    <xf numFmtId="0" fontId="0" fillId="62" borderId="0" xfId="0" applyFill="1" applyAlignment="1">
      <alignment/>
    </xf>
    <xf numFmtId="0" fontId="0" fillId="0" borderId="0" xfId="0" applyFill="1" applyAlignment="1">
      <alignment/>
    </xf>
    <xf numFmtId="9" fontId="0" fillId="0" borderId="0" xfId="116" applyFont="1" applyAlignment="1">
      <alignment/>
    </xf>
    <xf numFmtId="9" fontId="0" fillId="0" borderId="0" xfId="0" applyNumberFormat="1" applyAlignment="1">
      <alignment horizontal="center"/>
    </xf>
    <xf numFmtId="173" fontId="0" fillId="62" borderId="33" xfId="0" applyNumberFormat="1" applyFill="1" applyBorder="1" applyAlignment="1">
      <alignment/>
    </xf>
    <xf numFmtId="3" fontId="11" fillId="51" borderId="31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21" fillId="0" borderId="75" xfId="0" applyNumberFormat="1" applyFont="1" applyFill="1" applyBorder="1" applyAlignment="1">
      <alignment horizontal="center" vertical="center" wrapText="1"/>
    </xf>
    <xf numFmtId="0" fontId="48" fillId="0" borderId="61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30" fillId="0" borderId="61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173" fontId="2" fillId="0" borderId="42" xfId="0" applyNumberFormat="1" applyFont="1" applyBorder="1" applyAlignment="1">
      <alignment horizontal="center" wrapText="1"/>
    </xf>
    <xf numFmtId="173" fontId="2" fillId="0" borderId="71" xfId="0" applyNumberFormat="1" applyFont="1" applyBorder="1" applyAlignment="1">
      <alignment horizontal="center" wrapText="1"/>
    </xf>
    <xf numFmtId="173" fontId="2" fillId="0" borderId="38" xfId="0" applyNumberFormat="1" applyFont="1" applyBorder="1" applyAlignment="1">
      <alignment horizontal="center" wrapText="1"/>
    </xf>
    <xf numFmtId="173" fontId="2" fillId="0" borderId="59" xfId="0" applyNumberFormat="1" applyFont="1" applyFill="1" applyBorder="1" applyAlignment="1">
      <alignment horizontal="center"/>
    </xf>
    <xf numFmtId="173" fontId="2" fillId="0" borderId="71" xfId="0" applyNumberFormat="1" applyFont="1" applyFill="1" applyBorder="1" applyAlignment="1">
      <alignment horizontal="center"/>
    </xf>
    <xf numFmtId="173" fontId="2" fillId="0" borderId="7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2" fillId="51" borderId="27" xfId="0" applyNumberFormat="1" applyFont="1" applyFill="1" applyBorder="1" applyAlignment="1">
      <alignment horizontal="center" vertical="center"/>
    </xf>
    <xf numFmtId="0" fontId="2" fillId="51" borderId="77" xfId="0" applyFont="1" applyFill="1" applyBorder="1" applyAlignment="1">
      <alignment horizontal="center" vertical="center"/>
    </xf>
    <xf numFmtId="0" fontId="2" fillId="51" borderId="27" xfId="0" applyFont="1" applyFill="1" applyBorder="1" applyAlignment="1">
      <alignment horizontal="center" vertical="center"/>
    </xf>
    <xf numFmtId="173" fontId="2" fillId="0" borderId="61" xfId="0" applyNumberFormat="1" applyFont="1" applyBorder="1" applyAlignment="1">
      <alignment horizontal="center"/>
    </xf>
    <xf numFmtId="173" fontId="2" fillId="0" borderId="40" xfId="0" applyNumberFormat="1" applyFont="1" applyBorder="1" applyAlignment="1">
      <alignment horizontal="center"/>
    </xf>
    <xf numFmtId="173" fontId="2" fillId="0" borderId="78" xfId="0" applyNumberFormat="1" applyFont="1" applyBorder="1" applyAlignment="1">
      <alignment horizontal="center"/>
    </xf>
    <xf numFmtId="173" fontId="2" fillId="0" borderId="40" xfId="0" applyNumberFormat="1" applyFont="1" applyBorder="1" applyAlignment="1">
      <alignment horizontal="center" wrapText="1"/>
    </xf>
    <xf numFmtId="173" fontId="2" fillId="0" borderId="39" xfId="0" applyNumberFormat="1" applyFont="1" applyBorder="1" applyAlignment="1">
      <alignment horizontal="center" wrapText="1"/>
    </xf>
    <xf numFmtId="173" fontId="2" fillId="0" borderId="79" xfId="0" applyNumberFormat="1" applyFont="1" applyBorder="1" applyAlignment="1">
      <alignment horizontal="center" wrapText="1"/>
    </xf>
    <xf numFmtId="173" fontId="2" fillId="0" borderId="80" xfId="0" applyNumberFormat="1" applyFont="1" applyFill="1" applyBorder="1" applyAlignment="1">
      <alignment horizontal="center"/>
    </xf>
    <xf numFmtId="173" fontId="2" fillId="0" borderId="81" xfId="0" applyNumberFormat="1" applyFont="1" applyFill="1" applyBorder="1" applyAlignment="1">
      <alignment horizontal="center"/>
    </xf>
    <xf numFmtId="173" fontId="2" fillId="0" borderId="8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83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0" fontId="5" fillId="36" borderId="63" xfId="103" applyFont="1" applyFill="1" applyBorder="1" applyAlignment="1" applyProtection="1">
      <alignment horizontal="left"/>
      <protection hidden="1"/>
    </xf>
    <xf numFmtId="0" fontId="5" fillId="36" borderId="20" xfId="103" applyFont="1" applyFill="1" applyBorder="1" applyAlignment="1" applyProtection="1">
      <alignment horizontal="left"/>
      <protection hidden="1"/>
    </xf>
    <xf numFmtId="0" fontId="0" fillId="0" borderId="64" xfId="0" applyBorder="1" applyAlignment="1">
      <alignment/>
    </xf>
    <xf numFmtId="0" fontId="21" fillId="0" borderId="61" xfId="103" applyFont="1" applyBorder="1" applyAlignment="1" applyProtection="1">
      <alignment vertical="center"/>
      <protection hidden="1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6" fillId="0" borderId="61" xfId="103" applyFont="1" applyBorder="1" applyAlignment="1" applyProtection="1">
      <alignment/>
      <protection hidden="1"/>
    </xf>
    <xf numFmtId="0" fontId="5" fillId="36" borderId="19" xfId="103" applyFont="1" applyFill="1" applyBorder="1" applyAlignment="1" applyProtection="1">
      <alignment horizontal="left" vertical="center"/>
      <protection hidden="1"/>
    </xf>
    <xf numFmtId="0" fontId="6" fillId="0" borderId="19" xfId="0" applyFont="1" applyBorder="1" applyAlignment="1">
      <alignment horizontal="left" vertical="center"/>
    </xf>
    <xf numFmtId="0" fontId="65" fillId="0" borderId="19" xfId="0" applyFont="1" applyFill="1" applyBorder="1" applyAlignment="1" applyProtection="1">
      <alignment horizontal="left" vertical="center"/>
      <protection hidden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5" fillId="59" borderId="19" xfId="0" applyFont="1" applyFill="1" applyBorder="1" applyAlignment="1" applyProtection="1">
      <alignment horizontal="left"/>
      <protection/>
    </xf>
    <xf numFmtId="0" fontId="6" fillId="0" borderId="61" xfId="103" applyFont="1" applyBorder="1" applyAlignment="1" applyProtection="1">
      <alignment horizontal="left" vertical="center"/>
      <protection hidden="1"/>
    </xf>
    <xf numFmtId="0" fontId="16" fillId="0" borderId="39" xfId="0" applyFont="1" applyFill="1" applyBorder="1" applyAlignment="1" applyProtection="1">
      <alignment horizontal="left"/>
      <protection hidden="1"/>
    </xf>
    <xf numFmtId="0" fontId="16" fillId="0" borderId="19" xfId="0" applyFont="1" applyFill="1" applyBorder="1" applyAlignment="1" applyProtection="1">
      <alignment horizontal="left"/>
      <protection hidden="1"/>
    </xf>
    <xf numFmtId="0" fontId="19" fillId="36" borderId="63" xfId="103" applyFont="1" applyFill="1" applyBorder="1" applyAlignment="1" applyProtection="1">
      <alignment horizontal="left" vertical="center"/>
      <protection hidden="1"/>
    </xf>
    <xf numFmtId="0" fontId="19" fillId="36" borderId="20" xfId="103" applyFont="1" applyFill="1" applyBorder="1" applyAlignment="1" applyProtection="1">
      <alignment horizontal="left" vertical="center"/>
      <protection hidden="1"/>
    </xf>
    <xf numFmtId="0" fontId="0" fillId="0" borderId="64" xfId="0" applyBorder="1" applyAlignment="1">
      <alignment horizontal="left" vertical="center"/>
    </xf>
    <xf numFmtId="0" fontId="21" fillId="0" borderId="19" xfId="103" applyFont="1" applyBorder="1" applyAlignment="1" applyProtection="1">
      <alignment horizontal="left" vertical="center"/>
      <protection hidden="1"/>
    </xf>
    <xf numFmtId="0" fontId="6" fillId="0" borderId="19" xfId="103" applyFont="1" applyBorder="1" applyAlignment="1" applyProtection="1">
      <alignment horizontal="left"/>
      <protection hidden="1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60" xfId="103" applyFont="1" applyBorder="1" applyAlignment="1" applyProtection="1">
      <alignment horizontal="left"/>
      <protection hidden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5" fillId="36" borderId="61" xfId="103" applyFont="1" applyFill="1" applyBorder="1" applyAlignment="1" applyProtection="1">
      <alignment horizontal="left"/>
      <protection hidden="1"/>
    </xf>
    <xf numFmtId="0" fontId="5" fillId="36" borderId="40" xfId="103" applyFont="1" applyFill="1" applyBorder="1" applyAlignment="1" applyProtection="1">
      <alignment horizontal="left"/>
      <protection hidden="1"/>
    </xf>
    <xf numFmtId="0" fontId="21" fillId="0" borderId="19" xfId="103" applyFont="1" applyBorder="1" applyAlignment="1" applyProtection="1">
      <alignment horizontal="left"/>
      <protection hidden="1"/>
    </xf>
    <xf numFmtId="0" fontId="6" fillId="0" borderId="61" xfId="103" applyFont="1" applyBorder="1" applyAlignment="1" applyProtection="1">
      <alignment horizontal="left"/>
      <protection hidden="1"/>
    </xf>
    <xf numFmtId="0" fontId="65" fillId="0" borderId="61" xfId="103" applyFont="1" applyBorder="1" applyAlignment="1" applyProtection="1">
      <alignment/>
      <protection hidden="1"/>
    </xf>
    <xf numFmtId="0" fontId="64" fillId="59" borderId="19" xfId="103" applyFont="1" applyFill="1" applyBorder="1" applyAlignment="1" applyProtection="1">
      <alignment horizontal="center" vertical="center"/>
      <protection hidden="1"/>
    </xf>
    <xf numFmtId="0" fontId="65" fillId="59" borderId="61" xfId="103" applyFont="1" applyFill="1" applyBorder="1" applyAlignment="1" applyProtection="1">
      <alignment/>
      <protection hidden="1"/>
    </xf>
    <xf numFmtId="0" fontId="24" fillId="59" borderId="19" xfId="103" applyFont="1" applyFill="1" applyBorder="1" applyAlignment="1" applyProtection="1">
      <alignment horizontal="center" vertical="center" wrapText="1"/>
      <protection hidden="1"/>
    </xf>
    <xf numFmtId="168" fontId="6" fillId="59" borderId="19" xfId="68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>
      <alignment horizontal="center" vertical="center" wrapText="1"/>
    </xf>
    <xf numFmtId="16" fontId="51" fillId="59" borderId="61" xfId="0" applyNumberFormat="1" applyFont="1" applyFill="1" applyBorder="1" applyAlignment="1">
      <alignment horizontal="center" vertical="center"/>
    </xf>
    <xf numFmtId="16" fontId="51" fillId="59" borderId="40" xfId="0" applyNumberFormat="1" applyFont="1" applyFill="1" applyBorder="1" applyAlignment="1" quotePrefix="1">
      <alignment horizontal="center" vertical="center"/>
    </xf>
    <xf numFmtId="16" fontId="55" fillId="59" borderId="61" xfId="0" applyNumberFormat="1" applyFont="1" applyFill="1" applyBorder="1" applyAlignment="1">
      <alignment horizontal="center" vertical="center"/>
    </xf>
    <xf numFmtId="16" fontId="55" fillId="59" borderId="40" xfId="0" applyNumberFormat="1" applyFont="1" applyFill="1" applyBorder="1" applyAlignment="1">
      <alignment horizontal="center" vertical="center"/>
    </xf>
    <xf numFmtId="16" fontId="55" fillId="59" borderId="39" xfId="0" applyNumberFormat="1" applyFont="1" applyFill="1" applyBorder="1" applyAlignment="1">
      <alignment horizontal="center" vertical="center"/>
    </xf>
    <xf numFmtId="0" fontId="63" fillId="59" borderId="19" xfId="103" applyFont="1" applyFill="1" applyBorder="1" applyAlignment="1" applyProtection="1">
      <alignment horizontal="center" textRotation="90"/>
      <protection hidden="1"/>
    </xf>
    <xf numFmtId="0" fontId="27" fillId="51" borderId="57" xfId="96" applyFont="1" applyFill="1" applyBorder="1" applyAlignment="1">
      <alignment horizontal="left" vertical="center" wrapText="1"/>
      <protection/>
    </xf>
    <xf numFmtId="0" fontId="27" fillId="51" borderId="29" xfId="96" applyFont="1" applyFill="1" applyBorder="1" applyAlignment="1">
      <alignment horizontal="left" vertical="center" wrapText="1"/>
      <protection/>
    </xf>
    <xf numFmtId="0" fontId="7" fillId="0" borderId="23" xfId="96" applyFont="1" applyBorder="1" applyAlignment="1">
      <alignment vertical="center" wrapText="1"/>
      <protection/>
    </xf>
    <xf numFmtId="0" fontId="7" fillId="0" borderId="19" xfId="96" applyFont="1" applyBorder="1" applyAlignment="1">
      <alignment vertical="center" wrapText="1"/>
      <protection/>
    </xf>
    <xf numFmtId="0" fontId="4" fillId="0" borderId="89" xfId="0" applyFont="1" applyBorder="1" applyAlignment="1">
      <alignment horizontal="center"/>
    </xf>
    <xf numFmtId="0" fontId="5" fillId="55" borderId="57" xfId="0" applyFont="1" applyFill="1" applyBorder="1" applyAlignment="1">
      <alignment horizontal="left" vertical="center" wrapText="1"/>
    </xf>
    <xf numFmtId="0" fontId="5" fillId="55" borderId="29" xfId="0" applyFont="1" applyFill="1" applyBorder="1" applyAlignment="1">
      <alignment horizontal="left" vertical="center" wrapText="1"/>
    </xf>
    <xf numFmtId="0" fontId="7" fillId="0" borderId="25" xfId="96" applyFont="1" applyBorder="1" applyAlignment="1">
      <alignment vertical="center" wrapText="1"/>
      <protection/>
    </xf>
    <xf numFmtId="0" fontId="7" fillId="0" borderId="28" xfId="96" applyFont="1" applyBorder="1" applyAlignment="1">
      <alignment vertical="center" wrapText="1"/>
      <protection/>
    </xf>
    <xf numFmtId="0" fontId="22" fillId="0" borderId="0" xfId="0" applyFont="1" applyAlignment="1">
      <alignment horizontal="center"/>
    </xf>
    <xf numFmtId="0" fontId="4" fillId="51" borderId="63" xfId="96" applyFont="1" applyFill="1" applyBorder="1" applyAlignment="1">
      <alignment horizontal="center" vertical="center" wrapText="1"/>
      <protection/>
    </xf>
    <xf numFmtId="0" fontId="4" fillId="51" borderId="20" xfId="96" applyFont="1" applyFill="1" applyBorder="1" applyAlignment="1">
      <alignment horizontal="center" vertical="center" wrapText="1"/>
      <protection/>
    </xf>
    <xf numFmtId="0" fontId="4" fillId="51" borderId="90" xfId="96" applyFont="1" applyFill="1" applyBorder="1" applyAlignment="1">
      <alignment horizontal="center" vertical="center" wrapText="1"/>
      <protection/>
    </xf>
    <xf numFmtId="0" fontId="4" fillId="51" borderId="91" xfId="96" applyFont="1" applyFill="1" applyBorder="1" applyAlignment="1">
      <alignment horizontal="center" vertical="center" wrapText="1"/>
      <protection/>
    </xf>
    <xf numFmtId="0" fontId="4" fillId="51" borderId="75" xfId="96" applyFont="1" applyFill="1" applyBorder="1" applyAlignment="1">
      <alignment horizontal="center" vertical="center" wrapText="1"/>
      <protection/>
    </xf>
    <xf numFmtId="0" fontId="4" fillId="51" borderId="66" xfId="96" applyFont="1" applyFill="1" applyBorder="1" applyAlignment="1">
      <alignment horizontal="center" vertical="center" wrapText="1"/>
      <protection/>
    </xf>
    <xf numFmtId="0" fontId="4" fillId="0" borderId="25" xfId="96" applyFont="1" applyBorder="1" applyAlignment="1">
      <alignment vertical="center" wrapText="1"/>
      <protection/>
    </xf>
    <xf numFmtId="0" fontId="4" fillId="0" borderId="28" xfId="96" applyFont="1" applyBorder="1" applyAlignment="1">
      <alignment vertical="center" wrapText="1"/>
      <protection/>
    </xf>
    <xf numFmtId="0" fontId="4" fillId="51" borderId="92" xfId="96" applyFont="1" applyFill="1" applyBorder="1" applyAlignment="1">
      <alignment horizontal="center" vertical="center" wrapText="1"/>
      <protection/>
    </xf>
    <xf numFmtId="0" fontId="4" fillId="51" borderId="22" xfId="96" applyFont="1" applyFill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right"/>
    </xf>
    <xf numFmtId="0" fontId="4" fillId="0" borderId="91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51" borderId="63" xfId="96" applyFont="1" applyFill="1" applyBorder="1" applyAlignment="1">
      <alignment horizontal="center" wrapText="1"/>
      <protection/>
    </xf>
    <xf numFmtId="0" fontId="4" fillId="51" borderId="20" xfId="96" applyFont="1" applyFill="1" applyBorder="1" applyAlignment="1">
      <alignment horizontal="center" wrapText="1"/>
      <protection/>
    </xf>
    <xf numFmtId="0" fontId="4" fillId="51" borderId="67" xfId="96" applyFont="1" applyFill="1" applyBorder="1" applyAlignment="1">
      <alignment horizontal="center" vertical="center" wrapText="1"/>
      <protection/>
    </xf>
    <xf numFmtId="0" fontId="5" fillId="55" borderId="57" xfId="0" applyFont="1" applyFill="1" applyBorder="1" applyAlignment="1">
      <alignment horizontal="left" vertical="top" wrapText="1"/>
    </xf>
    <xf numFmtId="0" fontId="5" fillId="55" borderId="29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27" fillId="51" borderId="57" xfId="0" applyFont="1" applyFill="1" applyBorder="1" applyAlignment="1">
      <alignment horizontal="left" vertical="top" wrapText="1"/>
    </xf>
    <xf numFmtId="0" fontId="27" fillId="51" borderId="29" xfId="0" applyFont="1" applyFill="1" applyBorder="1" applyAlignment="1">
      <alignment horizontal="left" vertical="top" wrapText="1"/>
    </xf>
    <xf numFmtId="0" fontId="4" fillId="0" borderId="7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5" fillId="55" borderId="63" xfId="0" applyFont="1" applyFill="1" applyBorder="1" applyAlignment="1">
      <alignment horizontal="left" vertical="top" wrapText="1"/>
    </xf>
    <xf numFmtId="0" fontId="5" fillId="55" borderId="20" xfId="0" applyFont="1" applyFill="1" applyBorder="1" applyAlignment="1">
      <alignment horizontal="left" vertical="top" wrapText="1"/>
    </xf>
    <xf numFmtId="0" fontId="5" fillId="55" borderId="64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22" fillId="0" borderId="0" xfId="0" applyFont="1" applyAlignment="1">
      <alignment horizontal="center" wrapText="1"/>
    </xf>
    <xf numFmtId="0" fontId="4" fillId="51" borderId="45" xfId="96" applyFont="1" applyFill="1" applyBorder="1" applyAlignment="1">
      <alignment horizontal="center" vertical="center" wrapText="1"/>
      <protection/>
    </xf>
    <xf numFmtId="0" fontId="4" fillId="51" borderId="93" xfId="96" applyFont="1" applyFill="1" applyBorder="1" applyAlignment="1">
      <alignment horizontal="center" vertical="center" wrapText="1"/>
      <protection/>
    </xf>
    <xf numFmtId="49" fontId="11" fillId="51" borderId="57" xfId="0" applyNumberFormat="1" applyFont="1" applyFill="1" applyBorder="1" applyAlignment="1">
      <alignment horizontal="left" vertical="center"/>
    </xf>
    <xf numFmtId="49" fontId="11" fillId="51" borderId="29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51" borderId="83" xfId="0" applyNumberFormat="1" applyFill="1" applyBorder="1" applyAlignment="1">
      <alignment horizontal="center" vertical="center" wrapText="1"/>
    </xf>
    <xf numFmtId="49" fontId="0" fillId="51" borderId="85" xfId="0" applyNumberFormat="1" applyFill="1" applyBorder="1" applyAlignment="1">
      <alignment horizontal="center" vertical="center" wrapText="1"/>
    </xf>
    <xf numFmtId="0" fontId="0" fillId="51" borderId="94" xfId="0" applyFill="1" applyBorder="1" applyAlignment="1">
      <alignment horizontal="center" vertical="center" wrapText="1"/>
    </xf>
    <xf numFmtId="0" fontId="0" fillId="51" borderId="95" xfId="0" applyFill="1" applyBorder="1" applyAlignment="1">
      <alignment horizontal="center" vertical="center" wrapText="1"/>
    </xf>
    <xf numFmtId="3" fontId="0" fillId="51" borderId="94" xfId="0" applyNumberFormat="1" applyFill="1" applyBorder="1" applyAlignment="1">
      <alignment horizontal="center" vertical="center" wrapText="1"/>
    </xf>
    <xf numFmtId="3" fontId="0" fillId="51" borderId="95" xfId="0" applyNumberFormat="1" applyFill="1" applyBorder="1" applyAlignment="1">
      <alignment horizontal="center" vertical="center" wrapText="1"/>
    </xf>
    <xf numFmtId="49" fontId="11" fillId="51" borderId="29" xfId="0" applyNumberFormat="1" applyFont="1" applyFill="1" applyBorder="1" applyAlignment="1">
      <alignment horizontal="left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0" fillId="0" borderId="28" xfId="0" applyBorder="1" applyAlignment="1">
      <alignment/>
    </xf>
    <xf numFmtId="3" fontId="0" fillId="0" borderId="19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left" vertical="center" wrapText="1"/>
    </xf>
    <xf numFmtId="0" fontId="26" fillId="0" borderId="97" xfId="0" applyFont="1" applyBorder="1" applyAlignment="1">
      <alignment horizontal="left" vertical="center" wrapText="1"/>
    </xf>
    <xf numFmtId="3" fontId="26" fillId="0" borderId="27" xfId="0" applyNumberFormat="1" applyFont="1" applyBorder="1" applyAlignment="1">
      <alignment horizontal="center" vertical="center" wrapText="1"/>
    </xf>
    <xf numFmtId="3" fontId="26" fillId="0" borderId="3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3" fontId="26" fillId="0" borderId="36" xfId="0" applyNumberFormat="1" applyFont="1" applyBorder="1" applyAlignment="1">
      <alignment horizontal="center" vertical="center" wrapText="1"/>
    </xf>
    <xf numFmtId="3" fontId="26" fillId="0" borderId="37" xfId="0" applyNumberFormat="1" applyFont="1" applyBorder="1" applyAlignment="1">
      <alignment horizontal="center" vertical="center" wrapText="1"/>
    </xf>
    <xf numFmtId="0" fontId="0" fillId="0" borderId="0" xfId="96" applyFont="1" applyAlignment="1">
      <alignment horizontal="left"/>
      <protection/>
    </xf>
    <xf numFmtId="0" fontId="25" fillId="0" borderId="0" xfId="96" applyFont="1" applyAlignment="1">
      <alignment horizontal="center"/>
      <protection/>
    </xf>
    <xf numFmtId="0" fontId="44" fillId="15" borderId="43" xfId="96" applyFont="1" applyFill="1" applyBorder="1" applyAlignment="1">
      <alignment horizontal="center"/>
      <protection/>
    </xf>
    <xf numFmtId="0" fontId="44" fillId="15" borderId="32" xfId="96" applyFont="1" applyFill="1" applyBorder="1" applyAlignment="1">
      <alignment horizontal="center"/>
      <protection/>
    </xf>
    <xf numFmtId="0" fontId="44" fillId="15" borderId="60" xfId="96" applyFont="1" applyFill="1" applyBorder="1" applyAlignment="1">
      <alignment horizontal="center"/>
      <protection/>
    </xf>
    <xf numFmtId="0" fontId="26" fillId="0" borderId="0" xfId="96" applyFont="1" applyAlignment="1">
      <alignment horizontal="center"/>
      <protection/>
    </xf>
    <xf numFmtId="0" fontId="44" fillId="0" borderId="0" xfId="96" applyFont="1" applyFill="1" applyBorder="1" applyAlignment="1">
      <alignment horizontal="center"/>
      <protection/>
    </xf>
    <xf numFmtId="0" fontId="0" fillId="0" borderId="0" xfId="96" applyFont="1" applyAlignment="1">
      <alignment horizontal="center"/>
      <protection/>
    </xf>
    <xf numFmtId="0" fontId="44" fillId="0" borderId="0" xfId="97" applyFont="1" applyBorder="1" applyAlignment="1">
      <alignment horizontal="center"/>
      <protection/>
    </xf>
    <xf numFmtId="3" fontId="0" fillId="0" borderId="99" xfId="0" applyNumberFormat="1" applyBorder="1" applyAlignment="1">
      <alignment horizontal="center" vertical="center" wrapText="1"/>
    </xf>
  </cellXfs>
  <cellStyles count="10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Ezres 3" xfId="69"/>
    <cellStyle name="Figyelmeztetés" xfId="70"/>
    <cellStyle name="Figyelmeztetés 2" xfId="71"/>
    <cellStyle name="Hyperlink" xfId="72"/>
    <cellStyle name="Hivatkozott cella" xfId="73"/>
    <cellStyle name="Hivatkozott cella 2" xfId="74"/>
    <cellStyle name="Jegyzet" xfId="75"/>
    <cellStyle name="Jegyzet 2" xfId="76"/>
    <cellStyle name="Jelölőszín (1)" xfId="77"/>
    <cellStyle name="Jelölőszín (1) 2" xfId="78"/>
    <cellStyle name="Jelölőszín (2)" xfId="79"/>
    <cellStyle name="Jelölőszín (2) 2" xfId="80"/>
    <cellStyle name="Jelölőszín (3)" xfId="81"/>
    <cellStyle name="Jelölőszín (3) 2" xfId="82"/>
    <cellStyle name="Jelölőszín (4)" xfId="83"/>
    <cellStyle name="Jelölőszín (4) 2" xfId="84"/>
    <cellStyle name="Jelölőszín (5)" xfId="85"/>
    <cellStyle name="Jelölőszín (5) 2" xfId="86"/>
    <cellStyle name="Jelölőszín (6)" xfId="87"/>
    <cellStyle name="Jelölőszín (6) 2" xfId="88"/>
    <cellStyle name="Jó" xfId="89"/>
    <cellStyle name="Jó 2" xfId="90"/>
    <cellStyle name="Kimenet" xfId="91"/>
    <cellStyle name="Kimenet 2" xfId="92"/>
    <cellStyle name="Followed Hyperlink" xfId="93"/>
    <cellStyle name="Magyarázó szöveg" xfId="94"/>
    <cellStyle name="Magyarázó szöveg 2" xfId="95"/>
    <cellStyle name="Normál 2" xfId="96"/>
    <cellStyle name="Normál 2 2" xfId="97"/>
    <cellStyle name="Normál 2 3" xfId="98"/>
    <cellStyle name="Normál 2_25.m kiemelt üzemelés" xfId="99"/>
    <cellStyle name="Normál 3" xfId="100"/>
    <cellStyle name="Normál 4" xfId="101"/>
    <cellStyle name="Normál_Intézm.kiadás" xfId="102"/>
    <cellStyle name="Normál_KVFORMÁTUM" xfId="103"/>
    <cellStyle name="Összesen" xfId="104"/>
    <cellStyle name="Összesen 2" xfId="105"/>
    <cellStyle name="Currency" xfId="106"/>
    <cellStyle name="Currency [0]" xfId="107"/>
    <cellStyle name="Pénznem 2" xfId="108"/>
    <cellStyle name="Pénznem 3" xfId="109"/>
    <cellStyle name="Rossz" xfId="110"/>
    <cellStyle name="Rossz 2" xfId="111"/>
    <cellStyle name="Semleges" xfId="112"/>
    <cellStyle name="Semleges 2" xfId="113"/>
    <cellStyle name="Számítás" xfId="114"/>
    <cellStyle name="Számítás 2" xfId="115"/>
    <cellStyle name="Percent" xfId="116"/>
    <cellStyle name="Százalék 2" xfId="117"/>
    <cellStyle name="Százalék 2 2" xfId="118"/>
    <cellStyle name="Százalék 2_25.m kiemelt üzemelés" xfId="119"/>
    <cellStyle name="Százalék 3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KTVCSOP1\00HITEL\00_1MOD\VEGLE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0\02_24\INT2000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TVCSOP1\00HITEL\00_1MOD\VEGLEG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kozos\KTVCSOP1\00HITEL\00_1MOD\VEGLE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VCSOP1\00HITEL\00_1MOD\VEGLEG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KTVCSOP1\99HITEL\INT992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puirvh\Asztal\K&#246;lts&#233;gvet&#233;s%202004\2003kv\munka0122\03KTVPM\03KTVIN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>
        <row r="1">
          <cell r="J1" t="str">
            <v> </v>
          </cell>
          <cell r="K1" t="str">
            <v> </v>
          </cell>
          <cell r="M1" t="str">
            <v> </v>
          </cell>
          <cell r="N1" t="str">
            <v> </v>
          </cell>
          <cell r="T1" t="str">
            <v>PÉNZESZK.</v>
          </cell>
          <cell r="U1" t="str">
            <v>ÁTADÁSA</v>
          </cell>
          <cell r="V1" t="str">
            <v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E4">
            <v>31087</v>
          </cell>
          <cell r="G4">
            <v>10170</v>
          </cell>
          <cell r="N4">
            <v>2258</v>
          </cell>
          <cell r="P4">
            <v>43515</v>
          </cell>
          <cell r="Q4">
            <v>8200</v>
          </cell>
          <cell r="R4">
            <v>4034</v>
          </cell>
          <cell r="S4">
            <v>29581</v>
          </cell>
          <cell r="X4">
            <v>1700</v>
          </cell>
          <cell r="Z4">
            <v>43515</v>
          </cell>
          <cell r="AA4">
            <v>0</v>
          </cell>
          <cell r="AB4">
            <v>43515</v>
          </cell>
        </row>
        <row r="5">
          <cell r="C5">
            <v>2</v>
          </cell>
          <cell r="D5" t="str">
            <v>jóváhagyott pénzmaradvány</v>
          </cell>
          <cell r="N5">
            <v>519</v>
          </cell>
          <cell r="P5">
            <v>519</v>
          </cell>
          <cell r="Y5">
            <v>519</v>
          </cell>
          <cell r="Z5">
            <v>519</v>
          </cell>
          <cell r="AA5">
            <v>0</v>
          </cell>
          <cell r="AB5">
            <v>519</v>
          </cell>
        </row>
        <row r="6">
          <cell r="D6" t="str">
            <v>sh1(12)</v>
          </cell>
          <cell r="E6">
            <v>2258</v>
          </cell>
          <cell r="N6">
            <v>-2258</v>
          </cell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33345</v>
          </cell>
          <cell r="F14">
            <v>0</v>
          </cell>
          <cell r="G14">
            <v>10170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519</v>
          </cell>
          <cell r="O14">
            <v>0</v>
          </cell>
          <cell r="P14">
            <v>44034</v>
          </cell>
          <cell r="Q14">
            <v>8200</v>
          </cell>
          <cell r="R14">
            <v>4034</v>
          </cell>
          <cell r="S14">
            <v>29581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1700</v>
          </cell>
          <cell r="Y14">
            <v>519</v>
          </cell>
          <cell r="Z14">
            <v>44034</v>
          </cell>
          <cell r="AA14">
            <v>0</v>
          </cell>
          <cell r="AB14">
            <v>44034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G15">
            <v>325000</v>
          </cell>
          <cell r="P15">
            <v>325000</v>
          </cell>
          <cell r="Q15">
            <v>47607</v>
          </cell>
          <cell r="R15">
            <v>19438</v>
          </cell>
          <cell r="S15">
            <v>111455</v>
          </cell>
          <cell r="T15">
            <v>141500</v>
          </cell>
          <cell r="X15">
            <v>5000</v>
          </cell>
          <cell r="Z15">
            <v>325000</v>
          </cell>
          <cell r="AA15">
            <v>0</v>
          </cell>
          <cell r="AB15">
            <v>325000</v>
          </cell>
        </row>
        <row r="16">
          <cell r="C16">
            <v>2</v>
          </cell>
          <cell r="D16" t="str">
            <v>jóváhagyott pénzmaradvány</v>
          </cell>
          <cell r="N16">
            <v>19317</v>
          </cell>
          <cell r="P16">
            <v>19317</v>
          </cell>
          <cell r="Y16">
            <v>19317</v>
          </cell>
          <cell r="Z16">
            <v>19317</v>
          </cell>
          <cell r="AA16">
            <v>0</v>
          </cell>
          <cell r="AB16">
            <v>19317</v>
          </cell>
        </row>
        <row r="17">
          <cell r="D17" t="str">
            <v>sh1(1)</v>
          </cell>
          <cell r="G17">
            <v>2708</v>
          </cell>
          <cell r="P17">
            <v>2708</v>
          </cell>
          <cell r="Q17">
            <v>1991</v>
          </cell>
          <cell r="R17">
            <v>717</v>
          </cell>
          <cell r="Z17">
            <v>2708</v>
          </cell>
          <cell r="AA17">
            <v>0</v>
          </cell>
          <cell r="AB17">
            <v>2708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327708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19317</v>
          </cell>
          <cell r="O25">
            <v>0</v>
          </cell>
          <cell r="P25">
            <v>347025</v>
          </cell>
          <cell r="Q25">
            <v>49598</v>
          </cell>
          <cell r="R25">
            <v>20155</v>
          </cell>
          <cell r="S25">
            <v>111455</v>
          </cell>
          <cell r="T25">
            <v>141500</v>
          </cell>
          <cell r="U25">
            <v>0</v>
          </cell>
          <cell r="V25">
            <v>0</v>
          </cell>
          <cell r="W25">
            <v>0</v>
          </cell>
          <cell r="X25">
            <v>5000</v>
          </cell>
          <cell r="Y25">
            <v>19317</v>
          </cell>
          <cell r="Z25">
            <v>347025</v>
          </cell>
          <cell r="AA25">
            <v>0</v>
          </cell>
          <cell r="AB25">
            <v>347025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E26">
            <v>26230</v>
          </cell>
          <cell r="G26">
            <v>16770</v>
          </cell>
          <cell r="I26">
            <v>979</v>
          </cell>
          <cell r="K26">
            <v>806000</v>
          </cell>
          <cell r="P26">
            <v>849979</v>
          </cell>
          <cell r="Q26">
            <v>447525</v>
          </cell>
          <cell r="R26">
            <v>161109</v>
          </cell>
          <cell r="S26">
            <v>241345</v>
          </cell>
          <cell r="Z26">
            <v>849979</v>
          </cell>
          <cell r="AA26">
            <v>0</v>
          </cell>
          <cell r="AB26">
            <v>849979</v>
          </cell>
        </row>
        <row r="27">
          <cell r="C27">
            <v>2</v>
          </cell>
          <cell r="D27" t="str">
            <v>jóváhagyott pénzmaradvány</v>
          </cell>
          <cell r="N27">
            <v>-17173</v>
          </cell>
          <cell r="P27">
            <v>-17173</v>
          </cell>
          <cell r="S27">
            <v>-17173</v>
          </cell>
          <cell r="Z27">
            <v>-17173</v>
          </cell>
          <cell r="AA27">
            <v>0</v>
          </cell>
          <cell r="AB27">
            <v>-17173</v>
          </cell>
        </row>
        <row r="28">
          <cell r="B28" t="str">
            <v>Működési támog.116/2000 Kgy.</v>
          </cell>
          <cell r="D28" t="str">
            <v>pót1(1)</v>
          </cell>
          <cell r="I28">
            <v>30000</v>
          </cell>
          <cell r="P28">
            <v>30000</v>
          </cell>
          <cell r="S28">
            <v>30000</v>
          </cell>
          <cell r="Z28">
            <v>30000</v>
          </cell>
          <cell r="AA28">
            <v>0</v>
          </cell>
          <cell r="AB28">
            <v>30000</v>
          </cell>
        </row>
        <row r="29">
          <cell r="D29" t="str">
            <v>sh1(2)</v>
          </cell>
          <cell r="E29">
            <v>-25453</v>
          </cell>
          <cell r="G29">
            <v>25453</v>
          </cell>
          <cell r="K29">
            <v>-2600</v>
          </cell>
          <cell r="P29">
            <v>-2600</v>
          </cell>
          <cell r="Q29">
            <v>-1216</v>
          </cell>
          <cell r="R29">
            <v>-578</v>
          </cell>
          <cell r="S29">
            <v>-806</v>
          </cell>
          <cell r="Z29">
            <v>-2600</v>
          </cell>
          <cell r="AA29">
            <v>0</v>
          </cell>
          <cell r="AB29">
            <v>-2600</v>
          </cell>
        </row>
        <row r="30">
          <cell r="B30" t="str">
            <v>221/2000 műk.tám.</v>
          </cell>
          <cell r="D30" t="str">
            <v>pót1(18)</v>
          </cell>
          <cell r="I30">
            <v>30000</v>
          </cell>
          <cell r="P30">
            <v>30000</v>
          </cell>
          <cell r="S30">
            <v>30000</v>
          </cell>
          <cell r="Z30">
            <v>30000</v>
          </cell>
          <cell r="AA30">
            <v>0</v>
          </cell>
          <cell r="AB30">
            <v>30000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777</v>
          </cell>
          <cell r="F46">
            <v>0</v>
          </cell>
          <cell r="G46">
            <v>42223</v>
          </cell>
          <cell r="H46">
            <v>0</v>
          </cell>
          <cell r="I46">
            <v>60979</v>
          </cell>
          <cell r="J46">
            <v>0</v>
          </cell>
          <cell r="K46">
            <v>803400</v>
          </cell>
          <cell r="L46">
            <v>0</v>
          </cell>
          <cell r="M46">
            <v>0</v>
          </cell>
          <cell r="N46">
            <v>-17173</v>
          </cell>
          <cell r="O46">
            <v>0</v>
          </cell>
          <cell r="P46">
            <v>890206</v>
          </cell>
          <cell r="Q46">
            <v>446309</v>
          </cell>
          <cell r="R46">
            <v>160531</v>
          </cell>
          <cell r="S46">
            <v>283366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890206</v>
          </cell>
          <cell r="AA46">
            <v>0</v>
          </cell>
          <cell r="AB46">
            <v>890206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E47">
            <v>17974</v>
          </cell>
          <cell r="G47">
            <v>22639</v>
          </cell>
          <cell r="I47">
            <v>229543</v>
          </cell>
          <cell r="P47">
            <v>270156</v>
          </cell>
          <cell r="Q47">
            <v>133362</v>
          </cell>
          <cell r="R47">
            <v>58359</v>
          </cell>
          <cell r="S47">
            <v>75398</v>
          </cell>
          <cell r="W47">
            <v>3037</v>
          </cell>
          <cell r="Z47">
            <v>270156</v>
          </cell>
          <cell r="AA47">
            <v>0</v>
          </cell>
          <cell r="AB47">
            <v>270156</v>
          </cell>
        </row>
        <row r="48">
          <cell r="C48">
            <v>2</v>
          </cell>
          <cell r="D48" t="str">
            <v>jóváhagyott pénzmaradvány</v>
          </cell>
          <cell r="N48">
            <v>11193</v>
          </cell>
          <cell r="P48">
            <v>11193</v>
          </cell>
          <cell r="Q48">
            <v>1745</v>
          </cell>
          <cell r="R48">
            <v>628</v>
          </cell>
          <cell r="Y48">
            <v>8820</v>
          </cell>
          <cell r="Z48">
            <v>11193</v>
          </cell>
          <cell r="AA48">
            <v>0</v>
          </cell>
          <cell r="AB48">
            <v>11193</v>
          </cell>
        </row>
        <row r="49">
          <cell r="C49">
            <v>3</v>
          </cell>
          <cell r="D49" t="str">
            <v>pm.terhelő bef.kötelezettség</v>
          </cell>
          <cell r="N49">
            <v>2085</v>
          </cell>
          <cell r="P49">
            <v>2085</v>
          </cell>
          <cell r="S49">
            <v>2085</v>
          </cell>
          <cell r="Z49">
            <v>2085</v>
          </cell>
          <cell r="AA49">
            <v>0</v>
          </cell>
          <cell r="AB49">
            <v>2085</v>
          </cell>
        </row>
        <row r="50">
          <cell r="C50">
            <v>8</v>
          </cell>
          <cell r="D50" t="str">
            <v>közhasznú</v>
          </cell>
          <cell r="I50">
            <v>114</v>
          </cell>
          <cell r="J50">
            <v>97</v>
          </cell>
          <cell r="P50">
            <v>211</v>
          </cell>
          <cell r="Q50">
            <v>140</v>
          </cell>
          <cell r="R50">
            <v>71</v>
          </cell>
          <cell r="Z50">
            <v>211</v>
          </cell>
          <cell r="AA50">
            <v>0</v>
          </cell>
          <cell r="AB50">
            <v>211</v>
          </cell>
        </row>
        <row r="51">
          <cell r="C51">
            <v>9</v>
          </cell>
          <cell r="D51" t="str">
            <v>ped.szakkönyv</v>
          </cell>
          <cell r="I51">
            <v>45</v>
          </cell>
          <cell r="P51">
            <v>45</v>
          </cell>
          <cell r="Q51">
            <v>45</v>
          </cell>
          <cell r="Z51">
            <v>45</v>
          </cell>
          <cell r="AA51">
            <v>0</v>
          </cell>
          <cell r="AB51">
            <v>45</v>
          </cell>
        </row>
        <row r="52">
          <cell r="D52" t="str">
            <v>sh1(16)</v>
          </cell>
          <cell r="P52">
            <v>0</v>
          </cell>
          <cell r="S52">
            <v>8795</v>
          </cell>
          <cell r="X52">
            <v>25</v>
          </cell>
          <cell r="Y52">
            <v>-8820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11</v>
          </cell>
          <cell r="D53" t="str">
            <v>ellátottak térítési díja</v>
          </cell>
          <cell r="E53">
            <v>2011</v>
          </cell>
          <cell r="I53">
            <v>-2011</v>
          </cell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13</v>
          </cell>
          <cell r="D54" t="str">
            <v>bérfejlesztés</v>
          </cell>
          <cell r="I54">
            <v>11555</v>
          </cell>
          <cell r="P54">
            <v>11555</v>
          </cell>
          <cell r="Q54">
            <v>8497</v>
          </cell>
          <cell r="R54">
            <v>3058</v>
          </cell>
          <cell r="Z54">
            <v>11555</v>
          </cell>
          <cell r="AA54">
            <v>0</v>
          </cell>
          <cell r="AB54">
            <v>11555</v>
          </cell>
        </row>
        <row r="55">
          <cell r="C55">
            <v>14</v>
          </cell>
          <cell r="D55" t="str">
            <v>4% bérfejlesztés</v>
          </cell>
          <cell r="I55">
            <v>-360</v>
          </cell>
          <cell r="P55">
            <v>-360</v>
          </cell>
          <cell r="Q55">
            <v>-265</v>
          </cell>
          <cell r="R55">
            <v>-95</v>
          </cell>
          <cell r="Z55">
            <v>-360</v>
          </cell>
          <cell r="AA55">
            <v>0</v>
          </cell>
          <cell r="AB55">
            <v>-360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19985</v>
          </cell>
          <cell r="F71">
            <v>0</v>
          </cell>
          <cell r="G71">
            <v>22639</v>
          </cell>
          <cell r="H71">
            <v>0</v>
          </cell>
          <cell r="I71">
            <v>238886</v>
          </cell>
          <cell r="J71">
            <v>97</v>
          </cell>
          <cell r="K71">
            <v>0</v>
          </cell>
          <cell r="L71">
            <v>0</v>
          </cell>
          <cell r="M71">
            <v>0</v>
          </cell>
          <cell r="N71">
            <v>13278</v>
          </cell>
          <cell r="O71">
            <v>0</v>
          </cell>
          <cell r="P71">
            <v>294885</v>
          </cell>
          <cell r="Q71">
            <v>143524</v>
          </cell>
          <cell r="R71">
            <v>62021</v>
          </cell>
          <cell r="S71">
            <v>86278</v>
          </cell>
          <cell r="T71">
            <v>0</v>
          </cell>
          <cell r="U71">
            <v>0</v>
          </cell>
          <cell r="V71">
            <v>0</v>
          </cell>
          <cell r="W71">
            <v>3037</v>
          </cell>
          <cell r="X71">
            <v>25</v>
          </cell>
          <cell r="Y71">
            <v>0</v>
          </cell>
          <cell r="Z71">
            <v>294885</v>
          </cell>
          <cell r="AA71">
            <v>0</v>
          </cell>
          <cell r="AB71">
            <v>294885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I72">
            <v>30825</v>
          </cell>
          <cell r="P72">
            <v>30825</v>
          </cell>
          <cell r="Q72">
            <v>18624</v>
          </cell>
          <cell r="R72">
            <v>7399</v>
          </cell>
          <cell r="S72">
            <v>4802</v>
          </cell>
          <cell r="Z72">
            <v>30825</v>
          </cell>
          <cell r="AA72">
            <v>0</v>
          </cell>
          <cell r="AB72">
            <v>30825</v>
          </cell>
        </row>
        <row r="73">
          <cell r="C73">
            <v>2</v>
          </cell>
          <cell r="D73" t="str">
            <v>jóváhagyott pénzmaradvány</v>
          </cell>
          <cell r="N73">
            <v>-606</v>
          </cell>
          <cell r="P73">
            <v>-606</v>
          </cell>
          <cell r="Q73">
            <v>31</v>
          </cell>
          <cell r="R73">
            <v>11</v>
          </cell>
          <cell r="S73">
            <v>-648</v>
          </cell>
          <cell r="Z73">
            <v>-606</v>
          </cell>
          <cell r="AA73">
            <v>0</v>
          </cell>
          <cell r="AB73">
            <v>-606</v>
          </cell>
        </row>
        <row r="74">
          <cell r="C74">
            <v>3</v>
          </cell>
          <cell r="D74" t="str">
            <v>pm.terhelő bef.kötelezettség</v>
          </cell>
          <cell r="N74">
            <v>1152</v>
          </cell>
          <cell r="P74">
            <v>1152</v>
          </cell>
          <cell r="S74">
            <v>1152</v>
          </cell>
          <cell r="Z74">
            <v>1152</v>
          </cell>
          <cell r="AA74">
            <v>0</v>
          </cell>
          <cell r="AB74">
            <v>1152</v>
          </cell>
        </row>
        <row r="75">
          <cell r="B75" t="str">
            <v>dr.Kodra keret,gyermeknapi ünnepség</v>
          </cell>
          <cell r="D75" t="str">
            <v>pót1(5)</v>
          </cell>
          <cell r="I75">
            <v>50</v>
          </cell>
          <cell r="P75">
            <v>50</v>
          </cell>
          <cell r="S75">
            <v>50</v>
          </cell>
          <cell r="Z75">
            <v>50</v>
          </cell>
          <cell r="AA75">
            <v>0</v>
          </cell>
          <cell r="AB75">
            <v>50</v>
          </cell>
        </row>
        <row r="76">
          <cell r="C76">
            <v>13</v>
          </cell>
          <cell r="D76" t="str">
            <v>bérfejlesztés</v>
          </cell>
          <cell r="I76">
            <v>1583</v>
          </cell>
          <cell r="P76">
            <v>1583</v>
          </cell>
          <cell r="Q76">
            <v>1164</v>
          </cell>
          <cell r="R76">
            <v>419</v>
          </cell>
          <cell r="Z76">
            <v>1583</v>
          </cell>
          <cell r="AA76">
            <v>0</v>
          </cell>
          <cell r="AB76">
            <v>1583</v>
          </cell>
        </row>
        <row r="77">
          <cell r="C77">
            <v>14</v>
          </cell>
          <cell r="D77" t="str">
            <v>4% bérfejlesztés</v>
          </cell>
          <cell r="I77">
            <v>-33</v>
          </cell>
          <cell r="P77">
            <v>-33</v>
          </cell>
          <cell r="Q77">
            <v>-24</v>
          </cell>
          <cell r="R77">
            <v>-9</v>
          </cell>
          <cell r="Z77">
            <v>-33</v>
          </cell>
          <cell r="AA77">
            <v>0</v>
          </cell>
          <cell r="AB77">
            <v>-33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32425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546</v>
          </cell>
          <cell r="O88">
            <v>0</v>
          </cell>
          <cell r="P88">
            <v>32971</v>
          </cell>
          <cell r="Q88">
            <v>19795</v>
          </cell>
          <cell r="R88">
            <v>7820</v>
          </cell>
          <cell r="S88">
            <v>5356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32971</v>
          </cell>
          <cell r="AA88">
            <v>0</v>
          </cell>
          <cell r="AB88">
            <v>32971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I89">
            <v>29690</v>
          </cell>
          <cell r="P89">
            <v>29690</v>
          </cell>
          <cell r="Q89">
            <v>17782</v>
          </cell>
          <cell r="R89">
            <v>7280</v>
          </cell>
          <cell r="S89">
            <v>4628</v>
          </cell>
          <cell r="Z89">
            <v>29690</v>
          </cell>
          <cell r="AA89">
            <v>0</v>
          </cell>
          <cell r="AB89">
            <v>29690</v>
          </cell>
        </row>
        <row r="90">
          <cell r="C90">
            <v>2</v>
          </cell>
          <cell r="D90" t="str">
            <v>jóváhagyott pénzmaradvány</v>
          </cell>
          <cell r="N90">
            <v>1353</v>
          </cell>
          <cell r="P90">
            <v>1353</v>
          </cell>
          <cell r="Q90">
            <v>995</v>
          </cell>
          <cell r="R90">
            <v>358</v>
          </cell>
          <cell r="Z90">
            <v>1353</v>
          </cell>
          <cell r="AA90">
            <v>0</v>
          </cell>
          <cell r="AB90">
            <v>1353</v>
          </cell>
        </row>
        <row r="91">
          <cell r="C91">
            <v>3</v>
          </cell>
          <cell r="D91" t="str">
            <v>pm.terhelő bef.kötelezettség</v>
          </cell>
          <cell r="N91">
            <v>843</v>
          </cell>
          <cell r="P91">
            <v>843</v>
          </cell>
          <cell r="S91">
            <v>843</v>
          </cell>
          <cell r="Z91">
            <v>843</v>
          </cell>
          <cell r="AA91">
            <v>0</v>
          </cell>
          <cell r="AB91">
            <v>843</v>
          </cell>
        </row>
        <row r="92">
          <cell r="C92">
            <v>13</v>
          </cell>
          <cell r="D92" t="str">
            <v>bérfejlesztés</v>
          </cell>
          <cell r="I92">
            <v>1523</v>
          </cell>
          <cell r="P92">
            <v>1523</v>
          </cell>
          <cell r="Q92">
            <v>1120</v>
          </cell>
          <cell r="R92">
            <v>403</v>
          </cell>
          <cell r="Z92">
            <v>1523</v>
          </cell>
          <cell r="AA92">
            <v>0</v>
          </cell>
          <cell r="AB92">
            <v>1523</v>
          </cell>
        </row>
        <row r="93">
          <cell r="C93">
            <v>14</v>
          </cell>
          <cell r="D93" t="str">
            <v>4% bérfejlesztés</v>
          </cell>
          <cell r="I93">
            <v>-35</v>
          </cell>
          <cell r="P93">
            <v>-35</v>
          </cell>
          <cell r="Q93">
            <v>-26</v>
          </cell>
          <cell r="R93">
            <v>-9</v>
          </cell>
          <cell r="Z93">
            <v>-35</v>
          </cell>
          <cell r="AA93">
            <v>0</v>
          </cell>
          <cell r="AB93">
            <v>-35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31178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2196</v>
          </cell>
          <cell r="O109">
            <v>0</v>
          </cell>
          <cell r="P109">
            <v>33374</v>
          </cell>
          <cell r="Q109">
            <v>19871</v>
          </cell>
          <cell r="R109">
            <v>8032</v>
          </cell>
          <cell r="S109">
            <v>5471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33374</v>
          </cell>
          <cell r="AA109">
            <v>0</v>
          </cell>
          <cell r="AB109">
            <v>33374</v>
          </cell>
        </row>
        <row r="110">
          <cell r="B110" t="str">
            <v>Kisgyerm.+Családs.+Esztergár</v>
          </cell>
          <cell r="E110">
            <v>19985</v>
          </cell>
          <cell r="F110">
            <v>0</v>
          </cell>
          <cell r="G110">
            <v>22639</v>
          </cell>
          <cell r="H110">
            <v>0</v>
          </cell>
          <cell r="I110">
            <v>302489</v>
          </cell>
          <cell r="J110">
            <v>97</v>
          </cell>
          <cell r="K110">
            <v>0</v>
          </cell>
          <cell r="L110">
            <v>0</v>
          </cell>
          <cell r="M110">
            <v>0</v>
          </cell>
          <cell r="N110">
            <v>16020</v>
          </cell>
          <cell r="O110">
            <v>0</v>
          </cell>
          <cell r="P110">
            <v>361230</v>
          </cell>
          <cell r="Q110">
            <v>183190</v>
          </cell>
          <cell r="R110">
            <v>77873</v>
          </cell>
          <cell r="S110">
            <v>97105</v>
          </cell>
          <cell r="T110">
            <v>0</v>
          </cell>
          <cell r="U110">
            <v>0</v>
          </cell>
          <cell r="V110">
            <v>0</v>
          </cell>
          <cell r="W110">
            <v>3037</v>
          </cell>
          <cell r="X110">
            <v>25</v>
          </cell>
          <cell r="Y110">
            <v>0</v>
          </cell>
          <cell r="Z110">
            <v>361230</v>
          </cell>
          <cell r="AA110">
            <v>0</v>
          </cell>
          <cell r="AB110">
            <v>361230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E111">
            <v>4859</v>
          </cell>
          <cell r="G111">
            <v>1162</v>
          </cell>
          <cell r="I111">
            <v>45069</v>
          </cell>
          <cell r="J111">
            <v>2640</v>
          </cell>
          <cell r="P111">
            <v>53730</v>
          </cell>
          <cell r="Q111">
            <v>28107</v>
          </cell>
          <cell r="R111">
            <v>11127</v>
          </cell>
          <cell r="S111">
            <v>14239</v>
          </cell>
          <cell r="W111">
            <v>257</v>
          </cell>
          <cell r="Z111">
            <v>53730</v>
          </cell>
          <cell r="AA111">
            <v>0</v>
          </cell>
          <cell r="AB111">
            <v>53730</v>
          </cell>
        </row>
        <row r="112">
          <cell r="C112">
            <v>2</v>
          </cell>
          <cell r="D112" t="str">
            <v>jóváhagyott pénzmaradvány</v>
          </cell>
          <cell r="N112">
            <v>2828</v>
          </cell>
          <cell r="P112">
            <v>2828</v>
          </cell>
          <cell r="Q112">
            <v>1743</v>
          </cell>
          <cell r="R112">
            <v>628</v>
          </cell>
          <cell r="Y112">
            <v>457</v>
          </cell>
          <cell r="Z112">
            <v>2828</v>
          </cell>
          <cell r="AA112">
            <v>0</v>
          </cell>
          <cell r="AB112">
            <v>2828</v>
          </cell>
        </row>
        <row r="113">
          <cell r="C113">
            <v>3</v>
          </cell>
          <cell r="D113" t="str">
            <v>pm.terhelő bef.kötelezettség</v>
          </cell>
          <cell r="N113">
            <v>1270</v>
          </cell>
          <cell r="P113">
            <v>1270</v>
          </cell>
          <cell r="S113">
            <v>1270</v>
          </cell>
          <cell r="Z113">
            <v>1270</v>
          </cell>
          <cell r="AA113">
            <v>0</v>
          </cell>
          <cell r="AB113">
            <v>1270</v>
          </cell>
        </row>
        <row r="114">
          <cell r="D114" t="str">
            <v>sh1(3)</v>
          </cell>
          <cell r="J114">
            <v>391</v>
          </cell>
          <cell r="P114">
            <v>391</v>
          </cell>
          <cell r="S114">
            <v>391</v>
          </cell>
          <cell r="Z114">
            <v>391</v>
          </cell>
          <cell r="AA114">
            <v>0</v>
          </cell>
          <cell r="AB114">
            <v>391</v>
          </cell>
        </row>
        <row r="115">
          <cell r="D115" t="str">
            <v>sh1(15)</v>
          </cell>
          <cell r="P115">
            <v>0</v>
          </cell>
          <cell r="S115">
            <v>457</v>
          </cell>
          <cell r="Y115">
            <v>-457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9</v>
          </cell>
          <cell r="D116" t="str">
            <v>ped.szakkönyv</v>
          </cell>
          <cell r="I116">
            <v>101</v>
          </cell>
          <cell r="P116">
            <v>101</v>
          </cell>
          <cell r="Q116">
            <v>101</v>
          </cell>
          <cell r="Z116">
            <v>101</v>
          </cell>
          <cell r="AA116">
            <v>0</v>
          </cell>
          <cell r="AB116">
            <v>101</v>
          </cell>
        </row>
        <row r="117">
          <cell r="C117">
            <v>13</v>
          </cell>
          <cell r="D117" t="str">
            <v>bérfejlesztés</v>
          </cell>
          <cell r="I117">
            <v>2078</v>
          </cell>
          <cell r="P117">
            <v>2078</v>
          </cell>
          <cell r="Q117">
            <v>1528</v>
          </cell>
          <cell r="R117">
            <v>550</v>
          </cell>
          <cell r="Z117">
            <v>2078</v>
          </cell>
          <cell r="AA117">
            <v>0</v>
          </cell>
          <cell r="AB117">
            <v>2078</v>
          </cell>
        </row>
        <row r="118">
          <cell r="C118">
            <v>14</v>
          </cell>
          <cell r="D118" t="str">
            <v>4% bérfejlesztés</v>
          </cell>
          <cell r="I118">
            <v>-174</v>
          </cell>
          <cell r="P118">
            <v>-174</v>
          </cell>
          <cell r="Q118">
            <v>-128</v>
          </cell>
          <cell r="R118">
            <v>-46</v>
          </cell>
          <cell r="Z118">
            <v>-174</v>
          </cell>
          <cell r="AA118">
            <v>0</v>
          </cell>
          <cell r="AB118">
            <v>-174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4859</v>
          </cell>
          <cell r="F130">
            <v>0</v>
          </cell>
          <cell r="G130">
            <v>1162</v>
          </cell>
          <cell r="H130">
            <v>0</v>
          </cell>
          <cell r="I130">
            <v>47074</v>
          </cell>
          <cell r="J130">
            <v>3031</v>
          </cell>
          <cell r="K130">
            <v>0</v>
          </cell>
          <cell r="L130">
            <v>0</v>
          </cell>
          <cell r="M130">
            <v>0</v>
          </cell>
          <cell r="N130">
            <v>4098</v>
          </cell>
          <cell r="O130">
            <v>0</v>
          </cell>
          <cell r="P130">
            <v>60224</v>
          </cell>
          <cell r="Q130">
            <v>31351</v>
          </cell>
          <cell r="R130">
            <v>12259</v>
          </cell>
          <cell r="S130">
            <v>16357</v>
          </cell>
          <cell r="T130">
            <v>0</v>
          </cell>
          <cell r="U130">
            <v>0</v>
          </cell>
          <cell r="V130">
            <v>0</v>
          </cell>
          <cell r="W130">
            <v>257</v>
          </cell>
          <cell r="X130">
            <v>0</v>
          </cell>
          <cell r="Y130">
            <v>0</v>
          </cell>
          <cell r="Z130">
            <v>60224</v>
          </cell>
          <cell r="AA130">
            <v>0</v>
          </cell>
          <cell r="AB130">
            <v>60224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E131">
            <v>57200</v>
          </cell>
          <cell r="G131">
            <v>5600</v>
          </cell>
          <cell r="I131">
            <v>224525</v>
          </cell>
          <cell r="P131">
            <v>287325</v>
          </cell>
          <cell r="Q131">
            <v>111900</v>
          </cell>
          <cell r="R131">
            <v>48077</v>
          </cell>
          <cell r="S131">
            <v>126963</v>
          </cell>
          <cell r="W131">
            <v>385</v>
          </cell>
          <cell r="Z131">
            <v>287325</v>
          </cell>
          <cell r="AA131">
            <v>0</v>
          </cell>
          <cell r="AB131">
            <v>287325</v>
          </cell>
        </row>
        <row r="132">
          <cell r="C132">
            <v>2</v>
          </cell>
          <cell r="D132" t="str">
            <v>jóváhagyott pénzmaradvány</v>
          </cell>
          <cell r="N132">
            <v>3187</v>
          </cell>
          <cell r="P132">
            <v>3187</v>
          </cell>
          <cell r="Q132">
            <v>1055</v>
          </cell>
          <cell r="R132">
            <v>380</v>
          </cell>
          <cell r="Y132">
            <v>1752</v>
          </cell>
          <cell r="Z132">
            <v>3187</v>
          </cell>
          <cell r="AA132">
            <v>0</v>
          </cell>
          <cell r="AB132">
            <v>3187</v>
          </cell>
        </row>
        <row r="133">
          <cell r="C133">
            <v>3</v>
          </cell>
          <cell r="D133" t="str">
            <v>pm.terhelő bef.kötelezettség</v>
          </cell>
          <cell r="N133">
            <v>1166</v>
          </cell>
          <cell r="P133">
            <v>1166</v>
          </cell>
          <cell r="S133">
            <v>1166</v>
          </cell>
          <cell r="Z133">
            <v>1166</v>
          </cell>
          <cell r="AA133">
            <v>0</v>
          </cell>
          <cell r="AB133">
            <v>1166</v>
          </cell>
        </row>
        <row r="134">
          <cell r="B134" t="str">
            <v>90/2000 Egpol.Biz.vakok támogatása</v>
          </cell>
          <cell r="D134" t="str">
            <v>pót1(6)</v>
          </cell>
          <cell r="I134">
            <v>250</v>
          </cell>
          <cell r="P134">
            <v>250</v>
          </cell>
          <cell r="Q134">
            <v>250</v>
          </cell>
          <cell r="Z134">
            <v>250</v>
          </cell>
          <cell r="AA134">
            <v>0</v>
          </cell>
          <cell r="AB134">
            <v>250</v>
          </cell>
        </row>
        <row r="135">
          <cell r="D135" t="str">
            <v>sh1(18)</v>
          </cell>
          <cell r="P135">
            <v>0</v>
          </cell>
          <cell r="S135">
            <v>-496</v>
          </cell>
          <cell r="X135">
            <v>496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11</v>
          </cell>
          <cell r="D136" t="str">
            <v>ellátottak térítési díja</v>
          </cell>
          <cell r="E136">
            <v>2634</v>
          </cell>
          <cell r="I136">
            <v>-2634</v>
          </cell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13</v>
          </cell>
          <cell r="D137" t="str">
            <v>bérfejlesztés</v>
          </cell>
          <cell r="I137">
            <v>8838</v>
          </cell>
          <cell r="P137">
            <v>8838</v>
          </cell>
          <cell r="Q137">
            <v>6498</v>
          </cell>
          <cell r="R137">
            <v>2340</v>
          </cell>
          <cell r="Z137">
            <v>8838</v>
          </cell>
          <cell r="AA137">
            <v>0</v>
          </cell>
          <cell r="AB137">
            <v>8838</v>
          </cell>
        </row>
        <row r="138">
          <cell r="C138">
            <v>14</v>
          </cell>
          <cell r="D138" t="str">
            <v>4% bérfejlesztés</v>
          </cell>
          <cell r="I138">
            <v>-310</v>
          </cell>
          <cell r="P138">
            <v>-310</v>
          </cell>
          <cell r="Q138">
            <v>-228</v>
          </cell>
          <cell r="R138">
            <v>-82</v>
          </cell>
          <cell r="Z138">
            <v>-310</v>
          </cell>
          <cell r="AA138">
            <v>0</v>
          </cell>
          <cell r="AB138">
            <v>-310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59834</v>
          </cell>
          <cell r="F151">
            <v>0</v>
          </cell>
          <cell r="G151">
            <v>5600</v>
          </cell>
          <cell r="H151">
            <v>0</v>
          </cell>
          <cell r="I151">
            <v>230669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4353</v>
          </cell>
          <cell r="O151">
            <v>0</v>
          </cell>
          <cell r="P151">
            <v>300456</v>
          </cell>
          <cell r="Q151">
            <v>119475</v>
          </cell>
          <cell r="R151">
            <v>50715</v>
          </cell>
          <cell r="S151">
            <v>127633</v>
          </cell>
          <cell r="T151">
            <v>0</v>
          </cell>
          <cell r="U151">
            <v>0</v>
          </cell>
          <cell r="V151">
            <v>0</v>
          </cell>
          <cell r="W151">
            <v>385</v>
          </cell>
          <cell r="X151">
            <v>496</v>
          </cell>
          <cell r="Y151">
            <v>1752</v>
          </cell>
          <cell r="Z151">
            <v>300456</v>
          </cell>
          <cell r="AA151">
            <v>0</v>
          </cell>
          <cell r="AB151">
            <v>300456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E152">
            <v>56150</v>
          </cell>
          <cell r="G152">
            <v>2688</v>
          </cell>
          <cell r="I152">
            <v>121898</v>
          </cell>
          <cell r="P152">
            <v>180736</v>
          </cell>
          <cell r="Q152">
            <v>64268</v>
          </cell>
          <cell r="R152">
            <v>28497</v>
          </cell>
          <cell r="S152">
            <v>87078</v>
          </cell>
          <cell r="W152">
            <v>893</v>
          </cell>
          <cell r="Z152">
            <v>180736</v>
          </cell>
          <cell r="AA152">
            <v>0</v>
          </cell>
          <cell r="AB152">
            <v>180736</v>
          </cell>
        </row>
        <row r="153">
          <cell r="C153">
            <v>2</v>
          </cell>
          <cell r="D153" t="str">
            <v>jóváhagyott pénzmaradvány</v>
          </cell>
          <cell r="N153">
            <v>6605</v>
          </cell>
          <cell r="P153">
            <v>6605</v>
          </cell>
          <cell r="Q153">
            <v>3762</v>
          </cell>
          <cell r="R153">
            <v>1557</v>
          </cell>
          <cell r="Y153">
            <v>1286</v>
          </cell>
          <cell r="Z153">
            <v>6605</v>
          </cell>
          <cell r="AA153">
            <v>0</v>
          </cell>
          <cell r="AB153">
            <v>6605</v>
          </cell>
        </row>
        <row r="154">
          <cell r="C154">
            <v>3</v>
          </cell>
          <cell r="D154" t="str">
            <v>pm.terhelő bef.kötelezettség</v>
          </cell>
          <cell r="N154">
            <v>9069</v>
          </cell>
          <cell r="P154">
            <v>9069</v>
          </cell>
          <cell r="S154">
            <v>9069</v>
          </cell>
          <cell r="Z154">
            <v>9069</v>
          </cell>
          <cell r="AA154">
            <v>0</v>
          </cell>
          <cell r="AB154">
            <v>9069</v>
          </cell>
        </row>
        <row r="155">
          <cell r="C155">
            <v>11</v>
          </cell>
          <cell r="D155" t="str">
            <v>ellátottak térítési díja</v>
          </cell>
          <cell r="E155">
            <v>3158</v>
          </cell>
          <cell r="I155">
            <v>-3158</v>
          </cell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13</v>
          </cell>
          <cell r="D156" t="str">
            <v>bérfejlesztés</v>
          </cell>
          <cell r="I156">
            <v>5062</v>
          </cell>
          <cell r="P156">
            <v>5062</v>
          </cell>
          <cell r="Q156">
            <v>3722</v>
          </cell>
          <cell r="R156">
            <v>1340</v>
          </cell>
          <cell r="Z156">
            <v>5062</v>
          </cell>
          <cell r="AA156">
            <v>0</v>
          </cell>
          <cell r="AB156">
            <v>5062</v>
          </cell>
        </row>
        <row r="157">
          <cell r="C157">
            <v>14</v>
          </cell>
          <cell r="D157" t="str">
            <v>4% bérfejlesztés</v>
          </cell>
          <cell r="I157">
            <v>-136</v>
          </cell>
          <cell r="P157">
            <v>-136</v>
          </cell>
          <cell r="Q157">
            <v>-100</v>
          </cell>
          <cell r="R157">
            <v>-36</v>
          </cell>
          <cell r="Z157">
            <v>-136</v>
          </cell>
          <cell r="AA157">
            <v>0</v>
          </cell>
          <cell r="AB157">
            <v>-136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59308</v>
          </cell>
          <cell r="F171">
            <v>0</v>
          </cell>
          <cell r="G171">
            <v>2688</v>
          </cell>
          <cell r="H171">
            <v>0</v>
          </cell>
          <cell r="I171">
            <v>123666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15674</v>
          </cell>
          <cell r="O171">
            <v>0</v>
          </cell>
          <cell r="P171">
            <v>201336</v>
          </cell>
          <cell r="Q171">
            <v>71652</v>
          </cell>
          <cell r="R171">
            <v>31358</v>
          </cell>
          <cell r="S171">
            <v>96147</v>
          </cell>
          <cell r="T171">
            <v>0</v>
          </cell>
          <cell r="U171">
            <v>0</v>
          </cell>
          <cell r="V171">
            <v>0</v>
          </cell>
          <cell r="W171">
            <v>893</v>
          </cell>
          <cell r="X171">
            <v>0</v>
          </cell>
          <cell r="Y171">
            <v>1286</v>
          </cell>
          <cell r="Z171">
            <v>201336</v>
          </cell>
          <cell r="AA171">
            <v>0</v>
          </cell>
          <cell r="AB171">
            <v>201336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E172">
            <v>18037</v>
          </cell>
          <cell r="G172">
            <v>250</v>
          </cell>
          <cell r="I172">
            <v>43464</v>
          </cell>
          <cell r="P172">
            <v>61751</v>
          </cell>
          <cell r="Q172">
            <v>21099</v>
          </cell>
          <cell r="R172">
            <v>8953</v>
          </cell>
          <cell r="S172">
            <v>31633</v>
          </cell>
          <cell r="W172">
            <v>66</v>
          </cell>
          <cell r="Z172">
            <v>61751</v>
          </cell>
          <cell r="AA172">
            <v>0</v>
          </cell>
          <cell r="AB172">
            <v>61751</v>
          </cell>
        </row>
        <row r="173">
          <cell r="C173">
            <v>2</v>
          </cell>
          <cell r="D173" t="str">
            <v>jóváhagyott pénzmaradvány</v>
          </cell>
          <cell r="N173">
            <v>7435</v>
          </cell>
          <cell r="P173">
            <v>7435</v>
          </cell>
          <cell r="Q173">
            <v>2580</v>
          </cell>
          <cell r="R173">
            <v>930</v>
          </cell>
          <cell r="Y173">
            <v>3925</v>
          </cell>
          <cell r="Z173">
            <v>7435</v>
          </cell>
          <cell r="AA173">
            <v>0</v>
          </cell>
          <cell r="AB173">
            <v>7435</v>
          </cell>
        </row>
        <row r="174">
          <cell r="C174">
            <v>4</v>
          </cell>
          <cell r="D174" t="str">
            <v>tárgyévi eir.mód.korrekció</v>
          </cell>
          <cell r="I174">
            <v>769</v>
          </cell>
          <cell r="P174">
            <v>769</v>
          </cell>
          <cell r="Y174">
            <v>769</v>
          </cell>
          <cell r="Z174">
            <v>769</v>
          </cell>
          <cell r="AA174">
            <v>0</v>
          </cell>
          <cell r="AB174">
            <v>769</v>
          </cell>
        </row>
        <row r="175">
          <cell r="C175">
            <v>8</v>
          </cell>
          <cell r="D175" t="str">
            <v>közhasznú</v>
          </cell>
          <cell r="I175">
            <v>10</v>
          </cell>
          <cell r="J175">
            <v>68</v>
          </cell>
          <cell r="P175">
            <v>78</v>
          </cell>
          <cell r="Q175">
            <v>52</v>
          </cell>
          <cell r="R175">
            <v>26</v>
          </cell>
          <cell r="Z175">
            <v>78</v>
          </cell>
          <cell r="AA175">
            <v>0</v>
          </cell>
          <cell r="AB175">
            <v>78</v>
          </cell>
        </row>
        <row r="176">
          <cell r="C176">
            <v>11</v>
          </cell>
          <cell r="D176" t="str">
            <v>ellátottak térítési díja</v>
          </cell>
          <cell r="E176">
            <v>1128</v>
          </cell>
          <cell r="I176">
            <v>-1128</v>
          </cell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13</v>
          </cell>
          <cell r="D177" t="str">
            <v>bérfejlesztés</v>
          </cell>
          <cell r="I177">
            <v>1474</v>
          </cell>
          <cell r="P177">
            <v>1474</v>
          </cell>
          <cell r="Q177">
            <v>1084</v>
          </cell>
          <cell r="R177">
            <v>390</v>
          </cell>
          <cell r="Z177">
            <v>1474</v>
          </cell>
          <cell r="AA177">
            <v>0</v>
          </cell>
          <cell r="AB177">
            <v>1474</v>
          </cell>
        </row>
        <row r="178">
          <cell r="C178">
            <v>14</v>
          </cell>
          <cell r="D178" t="str">
            <v>4% bérfejlesztés</v>
          </cell>
          <cell r="I178">
            <v>-125</v>
          </cell>
          <cell r="P178">
            <v>-125</v>
          </cell>
          <cell r="Q178">
            <v>-92</v>
          </cell>
          <cell r="R178">
            <v>-33</v>
          </cell>
          <cell r="Z178">
            <v>-125</v>
          </cell>
          <cell r="AA178">
            <v>0</v>
          </cell>
          <cell r="AB178">
            <v>-125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19165</v>
          </cell>
          <cell r="F190">
            <v>0</v>
          </cell>
          <cell r="G190">
            <v>250</v>
          </cell>
          <cell r="H190">
            <v>0</v>
          </cell>
          <cell r="I190">
            <v>44464</v>
          </cell>
          <cell r="J190">
            <v>68</v>
          </cell>
          <cell r="K190">
            <v>0</v>
          </cell>
          <cell r="L190">
            <v>0</v>
          </cell>
          <cell r="M190">
            <v>0</v>
          </cell>
          <cell r="N190">
            <v>7435</v>
          </cell>
          <cell r="O190">
            <v>0</v>
          </cell>
          <cell r="P190">
            <v>71382</v>
          </cell>
          <cell r="Q190">
            <v>24723</v>
          </cell>
          <cell r="R190">
            <v>10266</v>
          </cell>
          <cell r="S190">
            <v>31633</v>
          </cell>
          <cell r="T190">
            <v>0</v>
          </cell>
          <cell r="U190">
            <v>0</v>
          </cell>
          <cell r="V190">
            <v>0</v>
          </cell>
          <cell r="W190">
            <v>66</v>
          </cell>
          <cell r="X190">
            <v>0</v>
          </cell>
          <cell r="Y190">
            <v>4694</v>
          </cell>
          <cell r="Z190">
            <v>71382</v>
          </cell>
          <cell r="AA190">
            <v>0</v>
          </cell>
          <cell r="AB190">
            <v>71382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E191">
            <v>16080</v>
          </cell>
          <cell r="G191">
            <v>50</v>
          </cell>
          <cell r="I191">
            <v>24609</v>
          </cell>
          <cell r="P191">
            <v>40739</v>
          </cell>
          <cell r="Q191">
            <v>16589</v>
          </cell>
          <cell r="R191">
            <v>7375</v>
          </cell>
          <cell r="S191">
            <v>16775</v>
          </cell>
          <cell r="Z191">
            <v>40739</v>
          </cell>
          <cell r="AA191">
            <v>0</v>
          </cell>
          <cell r="AB191">
            <v>40739</v>
          </cell>
        </row>
        <row r="192">
          <cell r="C192">
            <v>2</v>
          </cell>
          <cell r="D192" t="str">
            <v>jóváhagyott pénzmaradvány</v>
          </cell>
          <cell r="N192">
            <v>3470</v>
          </cell>
          <cell r="P192">
            <v>3470</v>
          </cell>
          <cell r="Q192">
            <v>2535</v>
          </cell>
          <cell r="R192">
            <v>934</v>
          </cell>
          <cell r="Y192">
            <v>1</v>
          </cell>
          <cell r="Z192">
            <v>3470</v>
          </cell>
          <cell r="AA192">
            <v>0</v>
          </cell>
          <cell r="AB192">
            <v>3470</v>
          </cell>
        </row>
        <row r="193">
          <cell r="C193">
            <v>3</v>
          </cell>
          <cell r="D193" t="str">
            <v>pm.terhelő bef.kötelezettség</v>
          </cell>
          <cell r="N193">
            <v>501</v>
          </cell>
          <cell r="P193">
            <v>501</v>
          </cell>
          <cell r="S193">
            <v>501</v>
          </cell>
          <cell r="Z193">
            <v>501</v>
          </cell>
          <cell r="AA193">
            <v>0</v>
          </cell>
          <cell r="AB193">
            <v>501</v>
          </cell>
        </row>
        <row r="194">
          <cell r="D194" t="str">
            <v>sh1(4)</v>
          </cell>
          <cell r="J194">
            <v>135</v>
          </cell>
          <cell r="P194">
            <v>135</v>
          </cell>
          <cell r="S194">
            <v>135</v>
          </cell>
          <cell r="Z194">
            <v>135</v>
          </cell>
          <cell r="AA194">
            <v>0</v>
          </cell>
          <cell r="AB194">
            <v>135</v>
          </cell>
        </row>
        <row r="195">
          <cell r="C195">
            <v>8</v>
          </cell>
          <cell r="D195" t="str">
            <v>közhasznú</v>
          </cell>
          <cell r="I195">
            <v>73</v>
          </cell>
          <cell r="J195">
            <v>103</v>
          </cell>
          <cell r="P195">
            <v>176</v>
          </cell>
          <cell r="Q195">
            <v>118</v>
          </cell>
          <cell r="R195">
            <v>58</v>
          </cell>
          <cell r="Z195">
            <v>176</v>
          </cell>
          <cell r="AA195">
            <v>0</v>
          </cell>
          <cell r="AB195">
            <v>176</v>
          </cell>
        </row>
        <row r="196">
          <cell r="C196">
            <v>11</v>
          </cell>
          <cell r="D196" t="str">
            <v>ellátottak térítési díja</v>
          </cell>
          <cell r="E196">
            <v>687</v>
          </cell>
          <cell r="I196">
            <v>-687</v>
          </cell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13</v>
          </cell>
          <cell r="D197" t="str">
            <v>bérfejlesztés</v>
          </cell>
          <cell r="I197">
            <v>1273</v>
          </cell>
          <cell r="P197">
            <v>1273</v>
          </cell>
          <cell r="Q197">
            <v>936</v>
          </cell>
          <cell r="R197">
            <v>337</v>
          </cell>
          <cell r="Z197">
            <v>1273</v>
          </cell>
          <cell r="AA197">
            <v>0</v>
          </cell>
          <cell r="AB197">
            <v>1273</v>
          </cell>
        </row>
        <row r="198">
          <cell r="C198">
            <v>14</v>
          </cell>
          <cell r="D198" t="str">
            <v>4% bérfejlesztés</v>
          </cell>
          <cell r="I198">
            <v>-72</v>
          </cell>
          <cell r="P198">
            <v>-72</v>
          </cell>
          <cell r="Q198">
            <v>-53</v>
          </cell>
          <cell r="R198">
            <v>-19</v>
          </cell>
          <cell r="Z198">
            <v>-72</v>
          </cell>
          <cell r="AA198">
            <v>0</v>
          </cell>
          <cell r="AB198">
            <v>-72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16767</v>
          </cell>
          <cell r="F215">
            <v>0</v>
          </cell>
          <cell r="G215">
            <v>50</v>
          </cell>
          <cell r="H215">
            <v>0</v>
          </cell>
          <cell r="I215">
            <v>25196</v>
          </cell>
          <cell r="J215">
            <v>238</v>
          </cell>
          <cell r="K215">
            <v>0</v>
          </cell>
          <cell r="L215">
            <v>0</v>
          </cell>
          <cell r="M215">
            <v>0</v>
          </cell>
          <cell r="N215">
            <v>3971</v>
          </cell>
          <cell r="O215">
            <v>0</v>
          </cell>
          <cell r="P215">
            <v>46222</v>
          </cell>
          <cell r="Q215">
            <v>20125</v>
          </cell>
          <cell r="R215">
            <v>8685</v>
          </cell>
          <cell r="S215">
            <v>17411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</v>
          </cell>
          <cell r="Z215">
            <v>46222</v>
          </cell>
          <cell r="AA215">
            <v>0</v>
          </cell>
          <cell r="AB215">
            <v>46222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E216">
            <v>117318</v>
          </cell>
          <cell r="G216">
            <v>672</v>
          </cell>
          <cell r="I216">
            <v>237564</v>
          </cell>
          <cell r="P216">
            <v>355554</v>
          </cell>
          <cell r="Q216">
            <v>136550</v>
          </cell>
          <cell r="R216">
            <v>59970</v>
          </cell>
          <cell r="S216">
            <v>158646</v>
          </cell>
          <cell r="W216">
            <v>388</v>
          </cell>
          <cell r="Z216">
            <v>355554</v>
          </cell>
          <cell r="AA216">
            <v>0</v>
          </cell>
          <cell r="AB216">
            <v>355554</v>
          </cell>
        </row>
        <row r="217">
          <cell r="C217">
            <v>2</v>
          </cell>
          <cell r="D217" t="str">
            <v>jóváhagyott pénzmaradvány</v>
          </cell>
          <cell r="N217">
            <v>9545</v>
          </cell>
          <cell r="P217">
            <v>9545</v>
          </cell>
          <cell r="Q217">
            <v>3201</v>
          </cell>
          <cell r="R217">
            <v>1185</v>
          </cell>
          <cell r="Y217">
            <v>5159</v>
          </cell>
          <cell r="Z217">
            <v>9545</v>
          </cell>
          <cell r="AA217">
            <v>0</v>
          </cell>
          <cell r="AB217">
            <v>9545</v>
          </cell>
        </row>
        <row r="218">
          <cell r="C218">
            <v>3</v>
          </cell>
          <cell r="D218" t="str">
            <v>pm.terhelő bef.kötelezettség</v>
          </cell>
          <cell r="N218">
            <v>13022</v>
          </cell>
          <cell r="P218">
            <v>13022</v>
          </cell>
          <cell r="S218">
            <v>13022</v>
          </cell>
          <cell r="Z218">
            <v>13022</v>
          </cell>
          <cell r="AA218">
            <v>0</v>
          </cell>
          <cell r="AB218">
            <v>13022</v>
          </cell>
        </row>
        <row r="219">
          <cell r="D219" t="str">
            <v>sh1(5)</v>
          </cell>
          <cell r="P219">
            <v>0</v>
          </cell>
          <cell r="S219">
            <v>-277</v>
          </cell>
          <cell r="X219">
            <v>277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sh1(13)</v>
          </cell>
          <cell r="J221">
            <v>276</v>
          </cell>
          <cell r="P221">
            <v>276</v>
          </cell>
          <cell r="Q221">
            <v>134</v>
          </cell>
          <cell r="R221">
            <v>142</v>
          </cell>
          <cell r="Z221">
            <v>276</v>
          </cell>
          <cell r="AA221">
            <v>0</v>
          </cell>
          <cell r="AB221">
            <v>276</v>
          </cell>
        </row>
        <row r="222">
          <cell r="D222" t="str">
            <v>sh1(14)</v>
          </cell>
          <cell r="G222">
            <v>300</v>
          </cell>
          <cell r="P222">
            <v>300</v>
          </cell>
          <cell r="S222">
            <v>300</v>
          </cell>
          <cell r="Z222">
            <v>300</v>
          </cell>
          <cell r="AA222">
            <v>0</v>
          </cell>
          <cell r="AB222">
            <v>300</v>
          </cell>
        </row>
        <row r="223">
          <cell r="C223">
            <v>8</v>
          </cell>
          <cell r="D223" t="str">
            <v>közhasznú</v>
          </cell>
          <cell r="I223">
            <v>154</v>
          </cell>
          <cell r="J223">
            <v>226</v>
          </cell>
          <cell r="P223">
            <v>380</v>
          </cell>
          <cell r="Q223">
            <v>250</v>
          </cell>
          <cell r="R223">
            <v>130</v>
          </cell>
          <cell r="Z223">
            <v>380</v>
          </cell>
          <cell r="AA223">
            <v>0</v>
          </cell>
          <cell r="AB223">
            <v>380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91/2000 kenyérszel.</v>
          </cell>
          <cell r="D225" t="str">
            <v>pót1(16)</v>
          </cell>
          <cell r="I225">
            <v>550</v>
          </cell>
          <cell r="P225">
            <v>550</v>
          </cell>
          <cell r="X225">
            <v>550</v>
          </cell>
          <cell r="Z225">
            <v>550</v>
          </cell>
          <cell r="AA225">
            <v>0</v>
          </cell>
          <cell r="AB225">
            <v>550</v>
          </cell>
        </row>
        <row r="226">
          <cell r="D226" t="str">
            <v>pót1 viharkárok</v>
          </cell>
          <cell r="I226">
            <v>6</v>
          </cell>
          <cell r="P226">
            <v>6</v>
          </cell>
          <cell r="X226">
            <v>6</v>
          </cell>
          <cell r="Z226">
            <v>6</v>
          </cell>
          <cell r="AA226">
            <v>0</v>
          </cell>
          <cell r="AB226">
            <v>6</v>
          </cell>
        </row>
        <row r="227">
          <cell r="C227">
            <v>11</v>
          </cell>
          <cell r="D227" t="str">
            <v>ellátottak térítési díja</v>
          </cell>
          <cell r="E227">
            <v>10746</v>
          </cell>
          <cell r="I227">
            <v>-10746</v>
          </cell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C228">
            <v>13</v>
          </cell>
          <cell r="D228" t="str">
            <v>bérfejlesztés</v>
          </cell>
          <cell r="I228">
            <v>9894</v>
          </cell>
          <cell r="P228">
            <v>9894</v>
          </cell>
          <cell r="Q228">
            <v>7275</v>
          </cell>
          <cell r="R228">
            <v>2619</v>
          </cell>
          <cell r="Z228">
            <v>9894</v>
          </cell>
          <cell r="AA228">
            <v>0</v>
          </cell>
          <cell r="AB228">
            <v>9894</v>
          </cell>
        </row>
        <row r="229">
          <cell r="C229">
            <v>14</v>
          </cell>
          <cell r="D229" t="str">
            <v>4% bérfejlesztés</v>
          </cell>
          <cell r="I229">
            <v>-481</v>
          </cell>
          <cell r="P229">
            <v>-481</v>
          </cell>
          <cell r="Q229">
            <v>-354</v>
          </cell>
          <cell r="R229">
            <v>-127</v>
          </cell>
          <cell r="Z229">
            <v>-481</v>
          </cell>
          <cell r="AA229">
            <v>0</v>
          </cell>
          <cell r="AB229">
            <v>-481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128064</v>
          </cell>
          <cell r="F236">
            <v>0</v>
          </cell>
          <cell r="G236">
            <v>972</v>
          </cell>
          <cell r="H236">
            <v>0</v>
          </cell>
          <cell r="I236">
            <v>236941</v>
          </cell>
          <cell r="J236">
            <v>502</v>
          </cell>
          <cell r="K236">
            <v>0</v>
          </cell>
          <cell r="L236">
            <v>0</v>
          </cell>
          <cell r="M236">
            <v>0</v>
          </cell>
          <cell r="N236">
            <v>22567</v>
          </cell>
          <cell r="O236">
            <v>0</v>
          </cell>
          <cell r="P236">
            <v>389046</v>
          </cell>
          <cell r="Q236">
            <v>147056</v>
          </cell>
          <cell r="R236">
            <v>63919</v>
          </cell>
          <cell r="S236">
            <v>171691</v>
          </cell>
          <cell r="T236">
            <v>0</v>
          </cell>
          <cell r="U236">
            <v>0</v>
          </cell>
          <cell r="V236">
            <v>0</v>
          </cell>
          <cell r="W236">
            <v>388</v>
          </cell>
          <cell r="X236">
            <v>833</v>
          </cell>
          <cell r="Y236">
            <v>5159</v>
          </cell>
          <cell r="Z236">
            <v>389046</v>
          </cell>
          <cell r="AA236">
            <v>0</v>
          </cell>
          <cell r="AB236">
            <v>389046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E237">
            <v>11084</v>
          </cell>
          <cell r="G237">
            <v>4184</v>
          </cell>
          <cell r="I237">
            <v>54762</v>
          </cell>
          <cell r="P237">
            <v>70030</v>
          </cell>
          <cell r="Q237">
            <v>24414</v>
          </cell>
          <cell r="R237">
            <v>10775</v>
          </cell>
          <cell r="S237">
            <v>34841</v>
          </cell>
          <cell r="Z237">
            <v>70030</v>
          </cell>
          <cell r="AA237">
            <v>0</v>
          </cell>
          <cell r="AB237">
            <v>70030</v>
          </cell>
        </row>
        <row r="238">
          <cell r="C238">
            <v>2</v>
          </cell>
          <cell r="D238" t="str">
            <v>jóváhagyott pénzmaradvány</v>
          </cell>
          <cell r="N238">
            <v>1160</v>
          </cell>
          <cell r="P238">
            <v>1160</v>
          </cell>
          <cell r="Q238">
            <v>853</v>
          </cell>
          <cell r="R238">
            <v>307</v>
          </cell>
          <cell r="Z238">
            <v>1160</v>
          </cell>
          <cell r="AA238">
            <v>0</v>
          </cell>
          <cell r="AB238">
            <v>1160</v>
          </cell>
        </row>
        <row r="239">
          <cell r="C239">
            <v>3</v>
          </cell>
          <cell r="D239" t="str">
            <v>pm.terhelő bef.kötelezettség</v>
          </cell>
          <cell r="N239">
            <v>967</v>
          </cell>
          <cell r="P239">
            <v>967</v>
          </cell>
          <cell r="S239">
            <v>967</v>
          </cell>
          <cell r="Z239">
            <v>967</v>
          </cell>
          <cell r="AA239">
            <v>0</v>
          </cell>
          <cell r="AB239">
            <v>967</v>
          </cell>
        </row>
        <row r="240">
          <cell r="D240" t="str">
            <v>sh1(7)</v>
          </cell>
          <cell r="K240">
            <v>700</v>
          </cell>
          <cell r="P240">
            <v>700</v>
          </cell>
          <cell r="Q240">
            <v>196</v>
          </cell>
          <cell r="R240">
            <v>65</v>
          </cell>
          <cell r="S240">
            <v>439</v>
          </cell>
          <cell r="Z240">
            <v>700</v>
          </cell>
          <cell r="AA240">
            <v>0</v>
          </cell>
          <cell r="AB240">
            <v>700</v>
          </cell>
        </row>
        <row r="241">
          <cell r="D241" t="str">
            <v>sh1(8)</v>
          </cell>
          <cell r="K241">
            <v>214</v>
          </cell>
          <cell r="P241">
            <v>214</v>
          </cell>
          <cell r="Q241">
            <v>73</v>
          </cell>
          <cell r="R241">
            <v>25</v>
          </cell>
          <cell r="S241">
            <v>116</v>
          </cell>
          <cell r="Z241">
            <v>214</v>
          </cell>
          <cell r="AA241">
            <v>0</v>
          </cell>
          <cell r="AB241">
            <v>214</v>
          </cell>
        </row>
        <row r="242">
          <cell r="C242">
            <v>8</v>
          </cell>
          <cell r="D242" t="str">
            <v>közhasznú</v>
          </cell>
          <cell r="I242">
            <v>12</v>
          </cell>
          <cell r="J242">
            <v>27</v>
          </cell>
          <cell r="P242">
            <v>39</v>
          </cell>
          <cell r="Q242">
            <v>26</v>
          </cell>
          <cell r="R242">
            <v>13</v>
          </cell>
          <cell r="Z242">
            <v>39</v>
          </cell>
          <cell r="AA242">
            <v>0</v>
          </cell>
          <cell r="AB242">
            <v>39</v>
          </cell>
        </row>
        <row r="243">
          <cell r="C243">
            <v>13</v>
          </cell>
          <cell r="D243" t="str">
            <v>bérfejlesztés</v>
          </cell>
          <cell r="I243">
            <v>2134</v>
          </cell>
          <cell r="P243">
            <v>2134</v>
          </cell>
          <cell r="Q243">
            <v>1569</v>
          </cell>
          <cell r="R243">
            <v>565</v>
          </cell>
          <cell r="Z243">
            <v>2134</v>
          </cell>
          <cell r="AA243">
            <v>0</v>
          </cell>
          <cell r="AB243">
            <v>2134</v>
          </cell>
        </row>
        <row r="244">
          <cell r="D244" t="str">
            <v>sh1(19)</v>
          </cell>
          <cell r="K244">
            <v>183</v>
          </cell>
          <cell r="P244">
            <v>183</v>
          </cell>
          <cell r="Q244">
            <v>76</v>
          </cell>
          <cell r="R244">
            <v>25</v>
          </cell>
          <cell r="S244">
            <v>82</v>
          </cell>
          <cell r="Z244">
            <v>183</v>
          </cell>
          <cell r="AA244">
            <v>0</v>
          </cell>
          <cell r="AB244">
            <v>183</v>
          </cell>
        </row>
        <row r="245">
          <cell r="C245">
            <v>14</v>
          </cell>
          <cell r="D245" t="str">
            <v>4% bérfejlesztés</v>
          </cell>
          <cell r="I245">
            <v>-84</v>
          </cell>
          <cell r="P245">
            <v>-84</v>
          </cell>
          <cell r="Q245">
            <v>-62</v>
          </cell>
          <cell r="R245">
            <v>-22</v>
          </cell>
          <cell r="Z245">
            <v>-84</v>
          </cell>
          <cell r="AA245">
            <v>0</v>
          </cell>
          <cell r="AB245">
            <v>-84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11084</v>
          </cell>
          <cell r="F266">
            <v>0</v>
          </cell>
          <cell r="G266">
            <v>4184</v>
          </cell>
          <cell r="H266">
            <v>0</v>
          </cell>
          <cell r="I266">
            <v>56824</v>
          </cell>
          <cell r="J266">
            <v>27</v>
          </cell>
          <cell r="K266">
            <v>1097</v>
          </cell>
          <cell r="L266">
            <v>0</v>
          </cell>
          <cell r="M266">
            <v>0</v>
          </cell>
          <cell r="N266">
            <v>2127</v>
          </cell>
          <cell r="O266">
            <v>0</v>
          </cell>
          <cell r="P266">
            <v>75343</v>
          </cell>
          <cell r="Q266">
            <v>27145</v>
          </cell>
          <cell r="R266">
            <v>11753</v>
          </cell>
          <cell r="S266">
            <v>36445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75343</v>
          </cell>
          <cell r="AA266">
            <v>0</v>
          </cell>
          <cell r="AB266">
            <v>75343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E267">
            <v>1000</v>
          </cell>
          <cell r="G267">
            <v>360</v>
          </cell>
          <cell r="I267">
            <v>81195</v>
          </cell>
          <cell r="P267">
            <v>82555</v>
          </cell>
          <cell r="Q267">
            <v>36453</v>
          </cell>
          <cell r="R267">
            <v>15900</v>
          </cell>
          <cell r="S267">
            <v>28504</v>
          </cell>
          <cell r="W267">
            <v>1698</v>
          </cell>
          <cell r="Z267">
            <v>82555</v>
          </cell>
          <cell r="AA267">
            <v>0</v>
          </cell>
          <cell r="AB267">
            <v>82555</v>
          </cell>
        </row>
        <row r="268">
          <cell r="C268">
            <v>2</v>
          </cell>
          <cell r="D268" t="str">
            <v>jóváhagyott pénzmaradvány</v>
          </cell>
          <cell r="N268">
            <v>-1100</v>
          </cell>
          <cell r="P268">
            <v>-1100</v>
          </cell>
          <cell r="Q268">
            <v>78</v>
          </cell>
          <cell r="R268">
            <v>28</v>
          </cell>
          <cell r="S268">
            <v>-1206</v>
          </cell>
          <cell r="Z268">
            <v>-1100</v>
          </cell>
          <cell r="AA268">
            <v>0</v>
          </cell>
          <cell r="AB268">
            <v>-1100</v>
          </cell>
        </row>
        <row r="269">
          <cell r="C269">
            <v>3</v>
          </cell>
          <cell r="D269" t="str">
            <v>pm.terhelő bef.kötelezettség</v>
          </cell>
          <cell r="N269">
            <v>1475</v>
          </cell>
          <cell r="P269">
            <v>1475</v>
          </cell>
          <cell r="S269">
            <v>1475</v>
          </cell>
          <cell r="Z269">
            <v>1475</v>
          </cell>
          <cell r="AA269">
            <v>0</v>
          </cell>
          <cell r="AB269">
            <v>1475</v>
          </cell>
        </row>
        <row r="270">
          <cell r="D270" t="str">
            <v>sh1(9)</v>
          </cell>
          <cell r="J270">
            <v>30</v>
          </cell>
          <cell r="M270">
            <v>500</v>
          </cell>
          <cell r="P270">
            <v>530</v>
          </cell>
          <cell r="S270">
            <v>30</v>
          </cell>
          <cell r="X270">
            <v>500</v>
          </cell>
          <cell r="Z270">
            <v>530</v>
          </cell>
          <cell r="AA270">
            <v>0</v>
          </cell>
          <cell r="AB270">
            <v>530</v>
          </cell>
        </row>
        <row r="271">
          <cell r="C271">
            <v>9</v>
          </cell>
          <cell r="D271" t="str">
            <v>ped.szakkönyv</v>
          </cell>
          <cell r="I271">
            <v>146</v>
          </cell>
          <cell r="P271">
            <v>146</v>
          </cell>
          <cell r="Q271">
            <v>146</v>
          </cell>
          <cell r="Z271">
            <v>146</v>
          </cell>
          <cell r="AA271">
            <v>0</v>
          </cell>
          <cell r="AB271">
            <v>146</v>
          </cell>
        </row>
        <row r="272">
          <cell r="D272" t="str">
            <v>pót1 viharkárok</v>
          </cell>
          <cell r="I272">
            <v>5</v>
          </cell>
          <cell r="P272">
            <v>5</v>
          </cell>
          <cell r="X272">
            <v>5</v>
          </cell>
          <cell r="Z272">
            <v>5</v>
          </cell>
          <cell r="AA272">
            <v>0</v>
          </cell>
          <cell r="AB272">
            <v>5</v>
          </cell>
        </row>
        <row r="273">
          <cell r="C273">
            <v>13</v>
          </cell>
          <cell r="D273" t="str">
            <v>bérfejlesztés</v>
          </cell>
          <cell r="I273">
            <v>1167</v>
          </cell>
          <cell r="P273">
            <v>1167</v>
          </cell>
          <cell r="Q273">
            <v>858</v>
          </cell>
          <cell r="R273">
            <v>309</v>
          </cell>
          <cell r="Z273">
            <v>1167</v>
          </cell>
          <cell r="AA273">
            <v>0</v>
          </cell>
          <cell r="AB273">
            <v>1167</v>
          </cell>
        </row>
        <row r="274">
          <cell r="C274">
            <v>14</v>
          </cell>
          <cell r="D274" t="str">
            <v>4% bérfejlesztés</v>
          </cell>
          <cell r="I274">
            <v>-79</v>
          </cell>
          <cell r="P274">
            <v>-79</v>
          </cell>
          <cell r="Q274">
            <v>-58</v>
          </cell>
          <cell r="R274">
            <v>-21</v>
          </cell>
          <cell r="Z274">
            <v>-79</v>
          </cell>
          <cell r="AA274">
            <v>0</v>
          </cell>
          <cell r="AB274">
            <v>-79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1000</v>
          </cell>
          <cell r="F299">
            <v>0</v>
          </cell>
          <cell r="G299">
            <v>360</v>
          </cell>
          <cell r="H299">
            <v>0</v>
          </cell>
          <cell r="I299">
            <v>82434</v>
          </cell>
          <cell r="J299">
            <v>30</v>
          </cell>
          <cell r="K299">
            <v>0</v>
          </cell>
          <cell r="L299">
            <v>0</v>
          </cell>
          <cell r="M299">
            <v>500</v>
          </cell>
          <cell r="N299">
            <v>375</v>
          </cell>
          <cell r="O299">
            <v>0</v>
          </cell>
          <cell r="P299">
            <v>84699</v>
          </cell>
          <cell r="Q299">
            <v>37477</v>
          </cell>
          <cell r="R299">
            <v>16216</v>
          </cell>
          <cell r="S299">
            <v>28803</v>
          </cell>
          <cell r="T299">
            <v>0</v>
          </cell>
          <cell r="U299">
            <v>0</v>
          </cell>
          <cell r="V299">
            <v>0</v>
          </cell>
          <cell r="W299">
            <v>1698</v>
          </cell>
          <cell r="X299">
            <v>505</v>
          </cell>
          <cell r="Y299">
            <v>0</v>
          </cell>
          <cell r="Z299">
            <v>84699</v>
          </cell>
          <cell r="AA299">
            <v>0</v>
          </cell>
          <cell r="AB299">
            <v>84699</v>
          </cell>
        </row>
        <row r="300">
          <cell r="A300">
            <v>14</v>
          </cell>
          <cell r="B300" t="str">
            <v>Oktátásügyi Szolgálat (pici)</v>
          </cell>
          <cell r="C300">
            <v>1</v>
          </cell>
          <cell r="D300" t="str">
            <v>00előirányzat</v>
          </cell>
          <cell r="E300">
            <v>13205</v>
          </cell>
          <cell r="G300">
            <v>2149</v>
          </cell>
          <cell r="I300">
            <v>84165</v>
          </cell>
          <cell r="P300">
            <v>99519</v>
          </cell>
          <cell r="Q300">
            <v>35166</v>
          </cell>
          <cell r="R300">
            <v>13619</v>
          </cell>
          <cell r="S300">
            <v>50734</v>
          </cell>
          <cell r="Z300">
            <v>99519</v>
          </cell>
          <cell r="AA300">
            <v>0</v>
          </cell>
          <cell r="AB300">
            <v>99519</v>
          </cell>
        </row>
        <row r="301">
          <cell r="C301">
            <v>5</v>
          </cell>
          <cell r="D301" t="str">
            <v>jóváhagyott pénzmaradvány</v>
          </cell>
          <cell r="N301">
            <v>10007</v>
          </cell>
          <cell r="P301">
            <v>10007</v>
          </cell>
          <cell r="Q301">
            <v>3199</v>
          </cell>
          <cell r="R301">
            <v>1151</v>
          </cell>
          <cell r="Y301">
            <v>5657</v>
          </cell>
          <cell r="Z301">
            <v>10007</v>
          </cell>
          <cell r="AA301">
            <v>0</v>
          </cell>
          <cell r="AB301">
            <v>10007</v>
          </cell>
        </row>
        <row r="302">
          <cell r="C302">
            <v>6</v>
          </cell>
          <cell r="D302" t="str">
            <v>pm.terhelő bef.kötelezettség</v>
          </cell>
          <cell r="N302">
            <v>1670</v>
          </cell>
          <cell r="P302">
            <v>1670</v>
          </cell>
          <cell r="S302">
            <v>1670</v>
          </cell>
          <cell r="Z302">
            <v>1670</v>
          </cell>
          <cell r="AA302">
            <v>0</v>
          </cell>
          <cell r="AB302">
            <v>1670</v>
          </cell>
        </row>
        <row r="303">
          <cell r="C303">
            <v>7</v>
          </cell>
          <cell r="D303" t="str">
            <v>tárgyévi eir.mód.korrekció</v>
          </cell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shk.</v>
          </cell>
          <cell r="P304">
            <v>0</v>
          </cell>
          <cell r="S304">
            <v>5657</v>
          </cell>
          <cell r="Y304">
            <v>-5657</v>
          </cell>
          <cell r="Z304">
            <v>0</v>
          </cell>
          <cell r="AA304">
            <v>0</v>
          </cell>
          <cell r="AB304">
            <v>0</v>
          </cell>
        </row>
        <row r="305">
          <cell r="C305">
            <v>12</v>
          </cell>
          <cell r="D305" t="str">
            <v>elvonás</v>
          </cell>
          <cell r="I305">
            <v>-757</v>
          </cell>
          <cell r="P305">
            <v>-757</v>
          </cell>
          <cell r="S305">
            <v>-757</v>
          </cell>
          <cell r="Z305">
            <v>-757</v>
          </cell>
          <cell r="AA305">
            <v>0</v>
          </cell>
          <cell r="AB305">
            <v>-757</v>
          </cell>
        </row>
        <row r="306">
          <cell r="C306">
            <v>13</v>
          </cell>
          <cell r="D306" t="str">
            <v>bérfejlesztés</v>
          </cell>
          <cell r="I306">
            <v>2432</v>
          </cell>
          <cell r="P306">
            <v>2432</v>
          </cell>
          <cell r="Q306">
            <v>1788</v>
          </cell>
          <cell r="R306">
            <v>644</v>
          </cell>
          <cell r="Z306">
            <v>2432</v>
          </cell>
          <cell r="AA306">
            <v>0</v>
          </cell>
          <cell r="AB306">
            <v>2432</v>
          </cell>
        </row>
        <row r="307">
          <cell r="C307">
            <v>14</v>
          </cell>
          <cell r="D307" t="str">
            <v>4% bérfejlesztés</v>
          </cell>
          <cell r="I307">
            <v>-672</v>
          </cell>
          <cell r="P307">
            <v>-672</v>
          </cell>
          <cell r="Q307">
            <v>-494</v>
          </cell>
          <cell r="R307">
            <v>-178</v>
          </cell>
          <cell r="Z307">
            <v>-672</v>
          </cell>
          <cell r="AA307">
            <v>0</v>
          </cell>
          <cell r="AB307">
            <v>-672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Összesen</v>
          </cell>
          <cell r="D328" t="str">
            <v>Oktatásügyi Szolg.</v>
          </cell>
          <cell r="E328">
            <v>13205</v>
          </cell>
          <cell r="F328">
            <v>0</v>
          </cell>
          <cell r="G328">
            <v>2149</v>
          </cell>
          <cell r="H328">
            <v>0</v>
          </cell>
          <cell r="I328">
            <v>85168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11677</v>
          </cell>
          <cell r="O328">
            <v>0</v>
          </cell>
          <cell r="P328">
            <v>112199</v>
          </cell>
          <cell r="Q328">
            <v>39659</v>
          </cell>
          <cell r="R328">
            <v>15236</v>
          </cell>
          <cell r="S328">
            <v>57304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112199</v>
          </cell>
          <cell r="AA328">
            <v>0</v>
          </cell>
          <cell r="AB328">
            <v>112199</v>
          </cell>
        </row>
        <row r="329">
          <cell r="B329" t="str">
            <v>Óvodák</v>
          </cell>
          <cell r="C329">
            <v>1</v>
          </cell>
          <cell r="D329" t="str">
            <v>00előirányzat</v>
          </cell>
          <cell r="E329">
            <v>106950</v>
          </cell>
          <cell r="G329">
            <v>31990</v>
          </cell>
          <cell r="I329">
            <v>870741</v>
          </cell>
          <cell r="P329">
            <v>1009681</v>
          </cell>
          <cell r="Q329">
            <v>498375</v>
          </cell>
          <cell r="R329">
            <v>211253</v>
          </cell>
          <cell r="S329">
            <v>297135</v>
          </cell>
          <cell r="W329">
            <v>2918</v>
          </cell>
          <cell r="Z329">
            <v>1009681</v>
          </cell>
          <cell r="AA329">
            <v>0</v>
          </cell>
          <cell r="AB329">
            <v>1009681</v>
          </cell>
        </row>
        <row r="330">
          <cell r="C330">
            <v>5</v>
          </cell>
          <cell r="D330" t="str">
            <v>jóváhagyott pénzmaradvány</v>
          </cell>
          <cell r="N330">
            <v>-2817</v>
          </cell>
          <cell r="P330">
            <v>-2817</v>
          </cell>
          <cell r="Q330">
            <v>232</v>
          </cell>
          <cell r="S330">
            <v>-3049</v>
          </cell>
          <cell r="Z330">
            <v>-2817</v>
          </cell>
          <cell r="AA330">
            <v>0</v>
          </cell>
          <cell r="AB330">
            <v>-2817</v>
          </cell>
        </row>
        <row r="331">
          <cell r="C331">
            <v>6</v>
          </cell>
          <cell r="D331" t="str">
            <v>pm.terhelő bef.kötelezettség</v>
          </cell>
          <cell r="N331">
            <v>4827</v>
          </cell>
          <cell r="P331">
            <v>4827</v>
          </cell>
          <cell r="S331">
            <v>4827</v>
          </cell>
          <cell r="Z331">
            <v>4827</v>
          </cell>
          <cell r="AA331">
            <v>0</v>
          </cell>
          <cell r="AB331">
            <v>4827</v>
          </cell>
        </row>
        <row r="332">
          <cell r="C332">
            <v>7</v>
          </cell>
          <cell r="D332" t="str">
            <v>tárgyévi eir.mód.korrekció</v>
          </cell>
          <cell r="I332">
            <v>2641</v>
          </cell>
          <cell r="P332">
            <v>2641</v>
          </cell>
          <cell r="S332">
            <v>2641</v>
          </cell>
          <cell r="Z332">
            <v>2641</v>
          </cell>
          <cell r="AA332">
            <v>0</v>
          </cell>
          <cell r="AB332">
            <v>2641</v>
          </cell>
        </row>
        <row r="333">
          <cell r="B333" t="str">
            <v>Pécs-Pécsbányatelep</v>
          </cell>
          <cell r="D333" t="str">
            <v>támogatás</v>
          </cell>
          <cell r="I333">
            <v>40</v>
          </cell>
          <cell r="P333">
            <v>40</v>
          </cell>
          <cell r="S333">
            <v>40</v>
          </cell>
          <cell r="Z333">
            <v>40</v>
          </cell>
          <cell r="AA333">
            <v>0</v>
          </cell>
          <cell r="AB333">
            <v>40</v>
          </cell>
        </row>
        <row r="334">
          <cell r="B334" t="str">
            <v>Bókay Endre</v>
          </cell>
          <cell r="D334" t="str">
            <v>Tisztségviselői keret</v>
          </cell>
          <cell r="I334">
            <v>100</v>
          </cell>
          <cell r="P334">
            <v>100</v>
          </cell>
          <cell r="S334">
            <v>100</v>
          </cell>
          <cell r="Z334">
            <v>100</v>
          </cell>
          <cell r="AA334">
            <v>0</v>
          </cell>
          <cell r="AB334">
            <v>100</v>
          </cell>
        </row>
        <row r="335">
          <cell r="D335" t="str">
            <v>Német Kisebbségi Önkormányzat</v>
          </cell>
          <cell r="I335">
            <v>120</v>
          </cell>
          <cell r="P335">
            <v>120</v>
          </cell>
          <cell r="S335">
            <v>120</v>
          </cell>
          <cell r="Z335">
            <v>120</v>
          </cell>
          <cell r="AA335">
            <v>0</v>
          </cell>
          <cell r="AB335">
            <v>120</v>
          </cell>
        </row>
        <row r="336">
          <cell r="C336">
            <v>10</v>
          </cell>
          <cell r="D336" t="str">
            <v>ped.szakkönyv</v>
          </cell>
          <cell r="I336">
            <v>4252</v>
          </cell>
          <cell r="P336">
            <v>4252</v>
          </cell>
          <cell r="Q336">
            <v>4252</v>
          </cell>
          <cell r="Z336">
            <v>4252</v>
          </cell>
          <cell r="AA336">
            <v>0</v>
          </cell>
          <cell r="AB336">
            <v>4252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D339" t="str">
            <v>pót1 viharkárok</v>
          </cell>
          <cell r="I339">
            <v>27</v>
          </cell>
          <cell r="P339">
            <v>27</v>
          </cell>
          <cell r="X339">
            <v>27</v>
          </cell>
          <cell r="Z339">
            <v>27</v>
          </cell>
          <cell r="AA339">
            <v>0</v>
          </cell>
          <cell r="AB339">
            <v>27</v>
          </cell>
        </row>
        <row r="340">
          <cell r="C340">
            <v>12</v>
          </cell>
          <cell r="D340" t="str">
            <v>elvonás</v>
          </cell>
          <cell r="I340">
            <v>-2785</v>
          </cell>
          <cell r="P340">
            <v>-2785</v>
          </cell>
          <cell r="S340">
            <v>-2785</v>
          </cell>
          <cell r="Z340">
            <v>-2785</v>
          </cell>
          <cell r="AA340">
            <v>0</v>
          </cell>
          <cell r="AB340">
            <v>-2785</v>
          </cell>
        </row>
        <row r="341">
          <cell r="C341">
            <v>13</v>
          </cell>
          <cell r="D341" t="str">
            <v>bérfejlesztés</v>
          </cell>
          <cell r="I341">
            <v>12884</v>
          </cell>
          <cell r="P341">
            <v>12884</v>
          </cell>
          <cell r="Q341">
            <v>9474</v>
          </cell>
          <cell r="R341">
            <v>3410</v>
          </cell>
          <cell r="Z341">
            <v>12884</v>
          </cell>
          <cell r="AA341">
            <v>0</v>
          </cell>
          <cell r="AB341">
            <v>12884</v>
          </cell>
        </row>
        <row r="342">
          <cell r="C342">
            <v>14</v>
          </cell>
          <cell r="D342" t="str">
            <v>4% bérfejlesztés</v>
          </cell>
          <cell r="I342">
            <v>-3560</v>
          </cell>
          <cell r="P342">
            <v>-3560</v>
          </cell>
          <cell r="Q342">
            <v>-2618</v>
          </cell>
          <cell r="R342">
            <v>-942</v>
          </cell>
          <cell r="Z342">
            <v>-3560</v>
          </cell>
          <cell r="AA342">
            <v>0</v>
          </cell>
          <cell r="AB342">
            <v>-3560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Összesen</v>
          </cell>
          <cell r="D357" t="str">
            <v>Óvodák</v>
          </cell>
          <cell r="E357">
            <v>106950</v>
          </cell>
          <cell r="F357">
            <v>0</v>
          </cell>
          <cell r="G357">
            <v>31990</v>
          </cell>
          <cell r="H357">
            <v>0</v>
          </cell>
          <cell r="I357">
            <v>884460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2010</v>
          </cell>
          <cell r="O357">
            <v>0</v>
          </cell>
          <cell r="P357">
            <v>1025410</v>
          </cell>
          <cell r="Q357">
            <v>509715</v>
          </cell>
          <cell r="R357">
            <v>213721</v>
          </cell>
          <cell r="S357">
            <v>299029</v>
          </cell>
          <cell r="T357">
            <v>0</v>
          </cell>
          <cell r="U357">
            <v>0</v>
          </cell>
          <cell r="V357">
            <v>0</v>
          </cell>
          <cell r="W357">
            <v>2918</v>
          </cell>
          <cell r="X357">
            <v>27</v>
          </cell>
          <cell r="Y357">
            <v>0</v>
          </cell>
          <cell r="Z357">
            <v>1025410</v>
          </cell>
          <cell r="AA357">
            <v>0</v>
          </cell>
          <cell r="AB357">
            <v>1025410</v>
          </cell>
        </row>
        <row r="358">
          <cell r="B358" t="str">
            <v>Összesen</v>
          </cell>
          <cell r="D358" t="str">
            <v>Oktatásügyi Szolgálat+Óvodák</v>
          </cell>
          <cell r="E358">
            <v>120155</v>
          </cell>
          <cell r="F358">
            <v>0</v>
          </cell>
          <cell r="G358">
            <v>34139</v>
          </cell>
          <cell r="H358">
            <v>0</v>
          </cell>
          <cell r="I358">
            <v>969628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13687</v>
          </cell>
          <cell r="O358">
            <v>0</v>
          </cell>
          <cell r="P358">
            <v>1137609</v>
          </cell>
          <cell r="Q358">
            <v>549374</v>
          </cell>
          <cell r="R358">
            <v>228957</v>
          </cell>
          <cell r="S358">
            <v>356333</v>
          </cell>
          <cell r="T358">
            <v>0</v>
          </cell>
          <cell r="U358">
            <v>0</v>
          </cell>
          <cell r="V358">
            <v>0</v>
          </cell>
          <cell r="W358">
            <v>2918</v>
          </cell>
          <cell r="X358">
            <v>27</v>
          </cell>
          <cell r="Y358">
            <v>0</v>
          </cell>
          <cell r="Z358">
            <v>1137609</v>
          </cell>
          <cell r="AA358">
            <v>0</v>
          </cell>
          <cell r="AB358">
            <v>1137609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E359">
            <v>9521</v>
          </cell>
          <cell r="G359">
            <v>4262</v>
          </cell>
          <cell r="I359">
            <v>97971</v>
          </cell>
          <cell r="P359">
            <v>111754</v>
          </cell>
          <cell r="Q359">
            <v>56937</v>
          </cell>
          <cell r="R359">
            <v>24123</v>
          </cell>
          <cell r="S359">
            <v>30094</v>
          </cell>
          <cell r="W359">
            <v>600</v>
          </cell>
          <cell r="Z359">
            <v>111754</v>
          </cell>
          <cell r="AA359">
            <v>0</v>
          </cell>
          <cell r="AB359">
            <v>111754</v>
          </cell>
        </row>
        <row r="360">
          <cell r="C360">
            <v>5</v>
          </cell>
          <cell r="D360" t="str">
            <v>jóváhagyott pénzmaradvány</v>
          </cell>
          <cell r="N360">
            <v>-572</v>
          </cell>
          <cell r="P360">
            <v>-572</v>
          </cell>
          <cell r="Q360">
            <v>417</v>
          </cell>
          <cell r="R360">
            <v>12</v>
          </cell>
          <cell r="S360">
            <v>-1001</v>
          </cell>
          <cell r="Z360">
            <v>-572</v>
          </cell>
          <cell r="AA360">
            <v>0</v>
          </cell>
          <cell r="AB360">
            <v>-572</v>
          </cell>
        </row>
        <row r="361">
          <cell r="C361">
            <v>6</v>
          </cell>
          <cell r="D361" t="str">
            <v>pm.terhelő bef.kötelezettség</v>
          </cell>
          <cell r="N361">
            <v>1462</v>
          </cell>
          <cell r="P361">
            <v>1462</v>
          </cell>
          <cell r="S361">
            <v>1462</v>
          </cell>
          <cell r="Z361">
            <v>1462</v>
          </cell>
          <cell r="AA361">
            <v>0</v>
          </cell>
          <cell r="AB361">
            <v>1462</v>
          </cell>
        </row>
        <row r="362">
          <cell r="D362" t="str">
            <v>képviselői keret</v>
          </cell>
          <cell r="I362">
            <v>150</v>
          </cell>
          <cell r="P362">
            <v>150</v>
          </cell>
          <cell r="S362">
            <v>150</v>
          </cell>
          <cell r="Z362">
            <v>150</v>
          </cell>
          <cell r="AA362">
            <v>0</v>
          </cell>
          <cell r="AB362">
            <v>150</v>
          </cell>
        </row>
        <row r="363">
          <cell r="C363">
            <v>10</v>
          </cell>
          <cell r="D363" t="str">
            <v>ped.szakkönyv</v>
          </cell>
          <cell r="I363">
            <v>596</v>
          </cell>
          <cell r="P363">
            <v>596</v>
          </cell>
          <cell r="Q363">
            <v>596</v>
          </cell>
          <cell r="Z363">
            <v>596</v>
          </cell>
          <cell r="AA363">
            <v>0</v>
          </cell>
          <cell r="AB363">
            <v>596</v>
          </cell>
        </row>
        <row r="364">
          <cell r="C364">
            <v>12</v>
          </cell>
          <cell r="D364" t="str">
            <v>elvonás</v>
          </cell>
          <cell r="I364">
            <v>-349</v>
          </cell>
          <cell r="P364">
            <v>-349</v>
          </cell>
          <cell r="S364">
            <v>-349</v>
          </cell>
          <cell r="Z364">
            <v>-349</v>
          </cell>
          <cell r="AA364">
            <v>0</v>
          </cell>
          <cell r="AB364">
            <v>-349</v>
          </cell>
        </row>
        <row r="365">
          <cell r="C365">
            <v>13</v>
          </cell>
          <cell r="D365" t="str">
            <v>bérfejlesztés</v>
          </cell>
          <cell r="I365">
            <v>390</v>
          </cell>
          <cell r="P365">
            <v>390</v>
          </cell>
          <cell r="Q365">
            <v>287</v>
          </cell>
          <cell r="R365">
            <v>103</v>
          </cell>
          <cell r="Z365">
            <v>390</v>
          </cell>
          <cell r="AA365">
            <v>0</v>
          </cell>
          <cell r="AB365">
            <v>390</v>
          </cell>
        </row>
        <row r="366">
          <cell r="C366">
            <v>14</v>
          </cell>
          <cell r="D366" t="str">
            <v>4% bérfejlesztés</v>
          </cell>
          <cell r="I366">
            <v>-107</v>
          </cell>
          <cell r="P366">
            <v>-107</v>
          </cell>
          <cell r="Q366">
            <v>-79</v>
          </cell>
          <cell r="R366">
            <v>-28</v>
          </cell>
          <cell r="Z366">
            <v>-107</v>
          </cell>
          <cell r="AA366">
            <v>0</v>
          </cell>
          <cell r="AB366">
            <v>-107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9521</v>
          </cell>
          <cell r="F380">
            <v>0</v>
          </cell>
          <cell r="G380">
            <v>4262</v>
          </cell>
          <cell r="H380">
            <v>0</v>
          </cell>
          <cell r="I380">
            <v>98651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890</v>
          </cell>
          <cell r="O380">
            <v>0</v>
          </cell>
          <cell r="P380">
            <v>113324</v>
          </cell>
          <cell r="Q380">
            <v>58158</v>
          </cell>
          <cell r="R380">
            <v>24210</v>
          </cell>
          <cell r="S380">
            <v>30356</v>
          </cell>
          <cell r="T380">
            <v>0</v>
          </cell>
          <cell r="U380">
            <v>0</v>
          </cell>
          <cell r="V380">
            <v>0</v>
          </cell>
          <cell r="W380">
            <v>600</v>
          </cell>
          <cell r="X380">
            <v>0</v>
          </cell>
          <cell r="Y380">
            <v>0</v>
          </cell>
          <cell r="Z380">
            <v>113324</v>
          </cell>
          <cell r="AA380">
            <v>0</v>
          </cell>
          <cell r="AB380">
            <v>113324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E381">
            <v>11757</v>
          </cell>
          <cell r="G381">
            <v>4888</v>
          </cell>
          <cell r="I381">
            <v>121420</v>
          </cell>
          <cell r="P381">
            <v>138065</v>
          </cell>
          <cell r="Q381">
            <v>66930</v>
          </cell>
          <cell r="R381">
            <v>28614</v>
          </cell>
          <cell r="S381">
            <v>41228</v>
          </cell>
          <cell r="W381">
            <v>1293</v>
          </cell>
          <cell r="Z381">
            <v>138065</v>
          </cell>
          <cell r="AA381">
            <v>0</v>
          </cell>
          <cell r="AB381">
            <v>138065</v>
          </cell>
        </row>
        <row r="382">
          <cell r="C382">
            <v>5</v>
          </cell>
          <cell r="D382" t="str">
            <v>jóváhagyott pénzmaradvány</v>
          </cell>
          <cell r="N382">
            <v>2195</v>
          </cell>
          <cell r="P382">
            <v>2195</v>
          </cell>
          <cell r="Q382">
            <v>1412</v>
          </cell>
          <cell r="R382">
            <v>255</v>
          </cell>
          <cell r="Y382">
            <v>528</v>
          </cell>
          <cell r="Z382">
            <v>2195</v>
          </cell>
          <cell r="AA382">
            <v>0</v>
          </cell>
          <cell r="AB382">
            <v>2195</v>
          </cell>
        </row>
        <row r="383">
          <cell r="C383">
            <v>6</v>
          </cell>
          <cell r="D383" t="str">
            <v>pm.terhelő bef.kötelezettség</v>
          </cell>
          <cell r="N383">
            <v>1041</v>
          </cell>
          <cell r="P383">
            <v>1041</v>
          </cell>
          <cell r="S383">
            <v>1041</v>
          </cell>
          <cell r="Z383">
            <v>1041</v>
          </cell>
          <cell r="AA383">
            <v>0</v>
          </cell>
          <cell r="AB383">
            <v>1041</v>
          </cell>
        </row>
        <row r="384">
          <cell r="C384">
            <v>10</v>
          </cell>
          <cell r="D384" t="str">
            <v>ped.szakkönyv</v>
          </cell>
          <cell r="I384">
            <v>720</v>
          </cell>
          <cell r="P384">
            <v>720</v>
          </cell>
          <cell r="Q384">
            <v>720</v>
          </cell>
          <cell r="Z384">
            <v>720</v>
          </cell>
          <cell r="AA384">
            <v>0</v>
          </cell>
          <cell r="AB384">
            <v>720</v>
          </cell>
        </row>
        <row r="385">
          <cell r="C385">
            <v>12</v>
          </cell>
          <cell r="D385" t="str">
            <v>elvonás</v>
          </cell>
          <cell r="I385">
            <v>-491</v>
          </cell>
          <cell r="P385">
            <v>-491</v>
          </cell>
          <cell r="S385">
            <v>-491</v>
          </cell>
          <cell r="Z385">
            <v>-491</v>
          </cell>
          <cell r="AA385">
            <v>0</v>
          </cell>
          <cell r="AB385">
            <v>-491</v>
          </cell>
        </row>
        <row r="386">
          <cell r="C386">
            <v>13</v>
          </cell>
          <cell r="D386" t="str">
            <v>bérfejlesztés</v>
          </cell>
          <cell r="I386">
            <v>714</v>
          </cell>
          <cell r="P386">
            <v>714</v>
          </cell>
          <cell r="Q386">
            <v>525</v>
          </cell>
          <cell r="R386">
            <v>189</v>
          </cell>
          <cell r="Z386">
            <v>714</v>
          </cell>
          <cell r="AA386">
            <v>0</v>
          </cell>
          <cell r="AB386">
            <v>714</v>
          </cell>
        </row>
        <row r="387">
          <cell r="C387">
            <v>14</v>
          </cell>
          <cell r="D387" t="str">
            <v>4% bérfejlesztés</v>
          </cell>
          <cell r="I387">
            <v>-197</v>
          </cell>
          <cell r="P387">
            <v>-197</v>
          </cell>
          <cell r="Q387">
            <v>-145</v>
          </cell>
          <cell r="R387">
            <v>-52</v>
          </cell>
          <cell r="Z387">
            <v>-197</v>
          </cell>
          <cell r="AA387">
            <v>0</v>
          </cell>
          <cell r="AB387">
            <v>-197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11757</v>
          </cell>
          <cell r="F406">
            <v>0</v>
          </cell>
          <cell r="G406">
            <v>4888</v>
          </cell>
          <cell r="H406">
            <v>0</v>
          </cell>
          <cell r="I406">
            <v>122166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3236</v>
          </cell>
          <cell r="O406">
            <v>0</v>
          </cell>
          <cell r="P406">
            <v>142047</v>
          </cell>
          <cell r="Q406">
            <v>69442</v>
          </cell>
          <cell r="R406">
            <v>29006</v>
          </cell>
          <cell r="S406">
            <v>41778</v>
          </cell>
          <cell r="T406">
            <v>0</v>
          </cell>
          <cell r="U406">
            <v>0</v>
          </cell>
          <cell r="V406">
            <v>0</v>
          </cell>
          <cell r="W406">
            <v>1293</v>
          </cell>
          <cell r="X406">
            <v>0</v>
          </cell>
          <cell r="Y406">
            <v>528</v>
          </cell>
          <cell r="Z406">
            <v>142047</v>
          </cell>
          <cell r="AA406">
            <v>0</v>
          </cell>
          <cell r="AB406">
            <v>142047</v>
          </cell>
        </row>
        <row r="407">
          <cell r="B407" t="str">
            <v>Kertváros utcai Ált.Isk.</v>
          </cell>
          <cell r="C407">
            <v>1</v>
          </cell>
          <cell r="D407" t="str">
            <v>00előirányzat</v>
          </cell>
          <cell r="E407">
            <v>3516</v>
          </cell>
          <cell r="G407">
            <v>862</v>
          </cell>
          <cell r="I407">
            <v>71979</v>
          </cell>
          <cell r="P407">
            <v>76357</v>
          </cell>
          <cell r="Q407">
            <v>45442</v>
          </cell>
          <cell r="R407">
            <v>17992</v>
          </cell>
          <cell r="S407">
            <v>12517</v>
          </cell>
          <cell r="W407">
            <v>406</v>
          </cell>
          <cell r="Z407">
            <v>76357</v>
          </cell>
          <cell r="AA407">
            <v>0</v>
          </cell>
          <cell r="AB407">
            <v>76357</v>
          </cell>
        </row>
        <row r="408">
          <cell r="C408">
            <v>5</v>
          </cell>
          <cell r="D408" t="str">
            <v>jóváhagyott pénzmaradvány</v>
          </cell>
          <cell r="N408">
            <v>-2254</v>
          </cell>
          <cell r="P408">
            <v>-2254</v>
          </cell>
          <cell r="Q408">
            <v>428</v>
          </cell>
          <cell r="R408">
            <v>12</v>
          </cell>
          <cell r="S408">
            <v>-2694</v>
          </cell>
          <cell r="Z408">
            <v>-2254</v>
          </cell>
          <cell r="AA408">
            <v>0</v>
          </cell>
          <cell r="AB408">
            <v>-2254</v>
          </cell>
        </row>
        <row r="409">
          <cell r="C409">
            <v>6</v>
          </cell>
          <cell r="D409" t="str">
            <v>pm.terhelő bef.kötelezettség</v>
          </cell>
          <cell r="N409">
            <v>2658</v>
          </cell>
          <cell r="P409">
            <v>2658</v>
          </cell>
          <cell r="S409">
            <v>2658</v>
          </cell>
          <cell r="Z409">
            <v>2658</v>
          </cell>
          <cell r="AA409">
            <v>0</v>
          </cell>
          <cell r="AB409">
            <v>2658</v>
          </cell>
        </row>
        <row r="410">
          <cell r="C410">
            <v>10</v>
          </cell>
          <cell r="D410" t="str">
            <v>ped.szakkönyv</v>
          </cell>
          <cell r="I410">
            <v>371</v>
          </cell>
          <cell r="P410">
            <v>371</v>
          </cell>
          <cell r="Q410">
            <v>371</v>
          </cell>
          <cell r="Z410">
            <v>371</v>
          </cell>
          <cell r="AA410">
            <v>0</v>
          </cell>
          <cell r="AB410">
            <v>371</v>
          </cell>
        </row>
        <row r="411">
          <cell r="C411">
            <v>12</v>
          </cell>
          <cell r="D411" t="str">
            <v>elvonás</v>
          </cell>
          <cell r="I411">
            <v>-141</v>
          </cell>
          <cell r="P411">
            <v>-141</v>
          </cell>
          <cell r="S411">
            <v>-141</v>
          </cell>
          <cell r="Z411">
            <v>-141</v>
          </cell>
          <cell r="AA411">
            <v>0</v>
          </cell>
          <cell r="AB411">
            <v>-141</v>
          </cell>
        </row>
        <row r="412">
          <cell r="C412">
            <v>13</v>
          </cell>
          <cell r="D412" t="str">
            <v>bérfejlesztés</v>
          </cell>
          <cell r="I412">
            <v>387</v>
          </cell>
          <cell r="P412">
            <v>387</v>
          </cell>
          <cell r="Q412">
            <v>285</v>
          </cell>
          <cell r="R412">
            <v>102</v>
          </cell>
          <cell r="Z412">
            <v>387</v>
          </cell>
          <cell r="AA412">
            <v>0</v>
          </cell>
          <cell r="AB412">
            <v>387</v>
          </cell>
        </row>
        <row r="413">
          <cell r="C413">
            <v>14</v>
          </cell>
          <cell r="D413" t="str">
            <v>4% bérfejlesztés</v>
          </cell>
          <cell r="I413">
            <v>-107</v>
          </cell>
          <cell r="P413">
            <v>-107</v>
          </cell>
          <cell r="Q413">
            <v>-79</v>
          </cell>
          <cell r="R413">
            <v>-28</v>
          </cell>
          <cell r="Z413">
            <v>-107</v>
          </cell>
          <cell r="AA413">
            <v>0</v>
          </cell>
          <cell r="AB413">
            <v>-107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3516</v>
          </cell>
          <cell r="F436">
            <v>0</v>
          </cell>
          <cell r="G436">
            <v>862</v>
          </cell>
          <cell r="H436">
            <v>0</v>
          </cell>
          <cell r="I436">
            <v>72489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404</v>
          </cell>
          <cell r="O436">
            <v>0</v>
          </cell>
          <cell r="P436">
            <v>77271</v>
          </cell>
          <cell r="Q436">
            <v>46447</v>
          </cell>
          <cell r="R436">
            <v>18078</v>
          </cell>
          <cell r="S436">
            <v>12340</v>
          </cell>
          <cell r="T436">
            <v>0</v>
          </cell>
          <cell r="U436">
            <v>0</v>
          </cell>
          <cell r="V436">
            <v>0</v>
          </cell>
          <cell r="W436">
            <v>406</v>
          </cell>
          <cell r="X436">
            <v>0</v>
          </cell>
          <cell r="Y436">
            <v>0</v>
          </cell>
          <cell r="Z436">
            <v>77271</v>
          </cell>
          <cell r="AA436">
            <v>0</v>
          </cell>
          <cell r="AB436">
            <v>77271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E437">
            <v>4282</v>
          </cell>
          <cell r="G437">
            <v>1915</v>
          </cell>
          <cell r="I437">
            <v>75554</v>
          </cell>
          <cell r="P437">
            <v>81751</v>
          </cell>
          <cell r="Q437">
            <v>43587</v>
          </cell>
          <cell r="R437">
            <v>17808</v>
          </cell>
          <cell r="S437">
            <v>19791</v>
          </cell>
          <cell r="W437">
            <v>565</v>
          </cell>
          <cell r="Z437">
            <v>81751</v>
          </cell>
          <cell r="AA437">
            <v>0</v>
          </cell>
          <cell r="AB437">
            <v>81751</v>
          </cell>
        </row>
        <row r="438">
          <cell r="C438">
            <v>5</v>
          </cell>
          <cell r="D438" t="str">
            <v>jóváhagyott pénzmaradvány</v>
          </cell>
          <cell r="N438">
            <v>-2882</v>
          </cell>
          <cell r="P438">
            <v>-2882</v>
          </cell>
          <cell r="Q438">
            <v>34</v>
          </cell>
          <cell r="R438">
            <v>12</v>
          </cell>
          <cell r="S438">
            <v>-2928</v>
          </cell>
          <cell r="Z438">
            <v>-2882</v>
          </cell>
          <cell r="AA438">
            <v>0</v>
          </cell>
          <cell r="AB438">
            <v>-2882</v>
          </cell>
        </row>
        <row r="439">
          <cell r="C439">
            <v>6</v>
          </cell>
          <cell r="D439" t="str">
            <v>pm.terhelő bef.kötelezettség</v>
          </cell>
          <cell r="N439">
            <v>4278</v>
          </cell>
          <cell r="P439">
            <v>4278</v>
          </cell>
          <cell r="S439">
            <v>4278</v>
          </cell>
          <cell r="Z439">
            <v>4278</v>
          </cell>
          <cell r="AA439">
            <v>0</v>
          </cell>
          <cell r="AB439">
            <v>4278</v>
          </cell>
        </row>
        <row r="440">
          <cell r="C440">
            <v>10</v>
          </cell>
          <cell r="D440" t="str">
            <v>ped.szakkönyv</v>
          </cell>
          <cell r="I440">
            <v>405</v>
          </cell>
          <cell r="P440">
            <v>405</v>
          </cell>
          <cell r="Q440">
            <v>405</v>
          </cell>
          <cell r="Z440">
            <v>405</v>
          </cell>
          <cell r="AA440">
            <v>0</v>
          </cell>
          <cell r="AB440">
            <v>405</v>
          </cell>
        </row>
        <row r="441">
          <cell r="C441">
            <v>12</v>
          </cell>
          <cell r="D441" t="str">
            <v>elvonás</v>
          </cell>
          <cell r="I441">
            <v>-316</v>
          </cell>
          <cell r="P441">
            <v>-316</v>
          </cell>
          <cell r="S441">
            <v>-316</v>
          </cell>
          <cell r="Z441">
            <v>-316</v>
          </cell>
          <cell r="AA441">
            <v>0</v>
          </cell>
          <cell r="AB441">
            <v>-316</v>
          </cell>
        </row>
        <row r="442">
          <cell r="C442">
            <v>13</v>
          </cell>
          <cell r="D442" t="str">
            <v>bérfejlesztés</v>
          </cell>
          <cell r="I442">
            <v>654</v>
          </cell>
          <cell r="P442">
            <v>654</v>
          </cell>
          <cell r="Q442">
            <v>481</v>
          </cell>
          <cell r="R442">
            <v>173</v>
          </cell>
          <cell r="Z442">
            <v>654</v>
          </cell>
          <cell r="AA442">
            <v>0</v>
          </cell>
          <cell r="AB442">
            <v>654</v>
          </cell>
        </row>
        <row r="443">
          <cell r="C443">
            <v>14</v>
          </cell>
          <cell r="D443" t="str">
            <v>4% bérfejlesztés</v>
          </cell>
          <cell r="I443">
            <v>-181</v>
          </cell>
          <cell r="P443">
            <v>-181</v>
          </cell>
          <cell r="Q443">
            <v>-133</v>
          </cell>
          <cell r="R443">
            <v>-48</v>
          </cell>
          <cell r="Z443">
            <v>-181</v>
          </cell>
          <cell r="AA443">
            <v>0</v>
          </cell>
          <cell r="AB443">
            <v>-181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4282</v>
          </cell>
          <cell r="F479">
            <v>0</v>
          </cell>
          <cell r="G479">
            <v>1915</v>
          </cell>
          <cell r="H479">
            <v>0</v>
          </cell>
          <cell r="I479">
            <v>76116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1396</v>
          </cell>
          <cell r="O479">
            <v>0</v>
          </cell>
          <cell r="P479">
            <v>83709</v>
          </cell>
          <cell r="Q479">
            <v>44374</v>
          </cell>
          <cell r="R479">
            <v>17945</v>
          </cell>
          <cell r="S479">
            <v>20825</v>
          </cell>
          <cell r="T479">
            <v>0</v>
          </cell>
          <cell r="U479">
            <v>0</v>
          </cell>
          <cell r="V479">
            <v>0</v>
          </cell>
          <cell r="W479">
            <v>565</v>
          </cell>
          <cell r="X479">
            <v>0</v>
          </cell>
          <cell r="Y479">
            <v>0</v>
          </cell>
          <cell r="Z479">
            <v>83709</v>
          </cell>
          <cell r="AA479">
            <v>0</v>
          </cell>
          <cell r="AB479">
            <v>83709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E480">
            <v>8270</v>
          </cell>
          <cell r="G480">
            <v>5698</v>
          </cell>
          <cell r="I480">
            <v>123585</v>
          </cell>
          <cell r="P480">
            <v>137553</v>
          </cell>
          <cell r="Q480">
            <v>66777</v>
          </cell>
          <cell r="R480">
            <v>28969</v>
          </cell>
          <cell r="S480">
            <v>41415</v>
          </cell>
          <cell r="W480">
            <v>392</v>
          </cell>
          <cell r="Z480">
            <v>137553</v>
          </cell>
          <cell r="AA480">
            <v>0</v>
          </cell>
          <cell r="AB480">
            <v>137553</v>
          </cell>
        </row>
        <row r="481">
          <cell r="C481">
            <v>5</v>
          </cell>
          <cell r="D481" t="str">
            <v>jóváhagyott pénzmaradvány</v>
          </cell>
          <cell r="N481">
            <v>2300</v>
          </cell>
          <cell r="P481">
            <v>2300</v>
          </cell>
          <cell r="Q481">
            <v>1632</v>
          </cell>
          <cell r="R481">
            <v>474</v>
          </cell>
          <cell r="Y481">
            <v>194</v>
          </cell>
          <cell r="Z481">
            <v>2300</v>
          </cell>
          <cell r="AA481">
            <v>0</v>
          </cell>
          <cell r="AB481">
            <v>2300</v>
          </cell>
        </row>
        <row r="482">
          <cell r="C482">
            <v>7</v>
          </cell>
          <cell r="D482" t="str">
            <v>tárgyévi eir.mód.korrekció</v>
          </cell>
          <cell r="I482">
            <v>83</v>
          </cell>
          <cell r="P482">
            <v>83</v>
          </cell>
          <cell r="Y482">
            <v>83</v>
          </cell>
          <cell r="Z482">
            <v>83</v>
          </cell>
          <cell r="AA482">
            <v>0</v>
          </cell>
          <cell r="AB482">
            <v>83</v>
          </cell>
        </row>
        <row r="483">
          <cell r="C483">
            <v>10</v>
          </cell>
          <cell r="D483" t="str">
            <v>ped.szakkönyv</v>
          </cell>
          <cell r="I483">
            <v>664</v>
          </cell>
          <cell r="P483">
            <v>664</v>
          </cell>
          <cell r="Q483">
            <v>664</v>
          </cell>
          <cell r="Z483">
            <v>664</v>
          </cell>
          <cell r="AA483">
            <v>0</v>
          </cell>
          <cell r="AB483">
            <v>664</v>
          </cell>
        </row>
        <row r="484">
          <cell r="C484">
            <v>12</v>
          </cell>
          <cell r="D484" t="str">
            <v>elvonás</v>
          </cell>
          <cell r="I484">
            <v>-375</v>
          </cell>
          <cell r="P484">
            <v>-375</v>
          </cell>
          <cell r="S484">
            <v>-375</v>
          </cell>
          <cell r="Z484">
            <v>-375</v>
          </cell>
          <cell r="AA484">
            <v>0</v>
          </cell>
          <cell r="AB484">
            <v>-375</v>
          </cell>
        </row>
        <row r="485">
          <cell r="C485">
            <v>13</v>
          </cell>
          <cell r="D485" t="str">
            <v>bérfejlesztés</v>
          </cell>
          <cell r="I485">
            <v>654</v>
          </cell>
          <cell r="P485">
            <v>654</v>
          </cell>
          <cell r="Q485">
            <v>481</v>
          </cell>
          <cell r="R485">
            <v>173</v>
          </cell>
          <cell r="Z485">
            <v>654</v>
          </cell>
          <cell r="AA485">
            <v>0</v>
          </cell>
          <cell r="AB485">
            <v>654</v>
          </cell>
        </row>
        <row r="486">
          <cell r="C486">
            <v>14</v>
          </cell>
          <cell r="D486" t="str">
            <v>4% bérfejlesztés</v>
          </cell>
          <cell r="I486">
            <v>-181</v>
          </cell>
          <cell r="P486">
            <v>-181</v>
          </cell>
          <cell r="Q486">
            <v>-133</v>
          </cell>
          <cell r="R486">
            <v>-48</v>
          </cell>
          <cell r="Z486">
            <v>-181</v>
          </cell>
          <cell r="AA486">
            <v>0</v>
          </cell>
          <cell r="AB486">
            <v>-181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8270</v>
          </cell>
          <cell r="F503">
            <v>0</v>
          </cell>
          <cell r="G503">
            <v>5698</v>
          </cell>
          <cell r="H503">
            <v>0</v>
          </cell>
          <cell r="I503">
            <v>124430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2300</v>
          </cell>
          <cell r="O503">
            <v>0</v>
          </cell>
          <cell r="P503">
            <v>140698</v>
          </cell>
          <cell r="Q503">
            <v>69421</v>
          </cell>
          <cell r="R503">
            <v>29568</v>
          </cell>
          <cell r="S503">
            <v>41040</v>
          </cell>
          <cell r="T503">
            <v>0</v>
          </cell>
          <cell r="U503">
            <v>0</v>
          </cell>
          <cell r="V503">
            <v>0</v>
          </cell>
          <cell r="W503">
            <v>392</v>
          </cell>
          <cell r="X503">
            <v>0</v>
          </cell>
          <cell r="Y503">
            <v>277</v>
          </cell>
          <cell r="Z503">
            <v>140698</v>
          </cell>
          <cell r="AA503">
            <v>0</v>
          </cell>
          <cell r="AB503">
            <v>140698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E504">
            <v>9853</v>
          </cell>
          <cell r="G504">
            <v>5628</v>
          </cell>
          <cell r="I504">
            <v>230603</v>
          </cell>
          <cell r="P504">
            <v>246084</v>
          </cell>
          <cell r="Q504">
            <v>137243</v>
          </cell>
          <cell r="R504">
            <v>55846</v>
          </cell>
          <cell r="S504">
            <v>50052</v>
          </cell>
          <cell r="W504">
            <v>2943</v>
          </cell>
          <cell r="Z504">
            <v>246084</v>
          </cell>
          <cell r="AA504">
            <v>0</v>
          </cell>
          <cell r="AB504">
            <v>246084</v>
          </cell>
        </row>
        <row r="505">
          <cell r="C505">
            <v>5</v>
          </cell>
          <cell r="D505" t="str">
            <v>jóváhagyott pénzmaradvány</v>
          </cell>
          <cell r="N505">
            <v>5198</v>
          </cell>
          <cell r="P505">
            <v>5198</v>
          </cell>
          <cell r="Q505">
            <v>2790</v>
          </cell>
          <cell r="R505">
            <v>998</v>
          </cell>
          <cell r="Y505">
            <v>1410</v>
          </cell>
          <cell r="Z505">
            <v>5198</v>
          </cell>
          <cell r="AA505">
            <v>0</v>
          </cell>
          <cell r="AB505">
            <v>5198</v>
          </cell>
        </row>
        <row r="506">
          <cell r="C506">
            <v>6</v>
          </cell>
          <cell r="D506" t="str">
            <v>pm.terhelő bef.kötelezettség</v>
          </cell>
          <cell r="N506">
            <v>4226</v>
          </cell>
          <cell r="P506">
            <v>4226</v>
          </cell>
          <cell r="S506">
            <v>4226</v>
          </cell>
          <cell r="Z506">
            <v>4226</v>
          </cell>
          <cell r="AA506">
            <v>0</v>
          </cell>
          <cell r="AB506">
            <v>4226</v>
          </cell>
        </row>
        <row r="507">
          <cell r="D507" t="str">
            <v>Pécs-Mecsekszabolcsi Önkormányzat</v>
          </cell>
          <cell r="I507">
            <v>50</v>
          </cell>
          <cell r="P507">
            <v>50</v>
          </cell>
          <cell r="S507">
            <v>50</v>
          </cell>
          <cell r="Z507">
            <v>50</v>
          </cell>
          <cell r="AA507">
            <v>0</v>
          </cell>
          <cell r="AB507">
            <v>50</v>
          </cell>
        </row>
        <row r="508">
          <cell r="C508">
            <v>10</v>
          </cell>
          <cell r="D508" t="str">
            <v>ped.szakkönyv</v>
          </cell>
          <cell r="I508">
            <v>1283</v>
          </cell>
          <cell r="P508">
            <v>1283</v>
          </cell>
          <cell r="Q508">
            <v>1283</v>
          </cell>
          <cell r="Z508">
            <v>1283</v>
          </cell>
          <cell r="AA508">
            <v>0</v>
          </cell>
          <cell r="AB508">
            <v>1283</v>
          </cell>
        </row>
        <row r="509">
          <cell r="C509">
            <v>12</v>
          </cell>
          <cell r="D509" t="str">
            <v>elvonás</v>
          </cell>
          <cell r="I509">
            <v>-1107</v>
          </cell>
          <cell r="P509">
            <v>-1107</v>
          </cell>
          <cell r="S509">
            <v>-1107</v>
          </cell>
          <cell r="Z509">
            <v>-1107</v>
          </cell>
          <cell r="AA509">
            <v>0</v>
          </cell>
          <cell r="AB509">
            <v>-1107</v>
          </cell>
        </row>
        <row r="510">
          <cell r="C510">
            <v>13</v>
          </cell>
          <cell r="D510" t="str">
            <v>bérfejlesztés</v>
          </cell>
          <cell r="I510">
            <v>1471</v>
          </cell>
          <cell r="P510">
            <v>1471</v>
          </cell>
          <cell r="Q510">
            <v>1081</v>
          </cell>
          <cell r="R510">
            <v>390</v>
          </cell>
          <cell r="Z510">
            <v>1471</v>
          </cell>
          <cell r="AA510">
            <v>0</v>
          </cell>
          <cell r="AB510">
            <v>1471</v>
          </cell>
        </row>
        <row r="511">
          <cell r="C511">
            <v>14</v>
          </cell>
          <cell r="D511" t="str">
            <v>4% bérfejlesztés</v>
          </cell>
          <cell r="I511">
            <v>-407</v>
          </cell>
          <cell r="P511">
            <v>-407</v>
          </cell>
          <cell r="Q511">
            <v>-299</v>
          </cell>
          <cell r="R511">
            <v>-108</v>
          </cell>
          <cell r="Z511">
            <v>-407</v>
          </cell>
          <cell r="AA511">
            <v>0</v>
          </cell>
          <cell r="AB511">
            <v>-407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9853</v>
          </cell>
          <cell r="F534">
            <v>0</v>
          </cell>
          <cell r="G534">
            <v>5628</v>
          </cell>
          <cell r="H534">
            <v>0</v>
          </cell>
          <cell r="I534">
            <v>231893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9424</v>
          </cell>
          <cell r="O534">
            <v>0</v>
          </cell>
          <cell r="P534">
            <v>256798</v>
          </cell>
          <cell r="Q534">
            <v>142098</v>
          </cell>
          <cell r="R534">
            <v>57126</v>
          </cell>
          <cell r="S534">
            <v>53221</v>
          </cell>
          <cell r="T534">
            <v>0</v>
          </cell>
          <cell r="U534">
            <v>0</v>
          </cell>
          <cell r="V534">
            <v>0</v>
          </cell>
          <cell r="W534">
            <v>2943</v>
          </cell>
          <cell r="X534">
            <v>0</v>
          </cell>
          <cell r="Y534">
            <v>1410</v>
          </cell>
          <cell r="Z534">
            <v>256798</v>
          </cell>
          <cell r="AA534">
            <v>0</v>
          </cell>
          <cell r="AB534">
            <v>256798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E535">
            <v>7448</v>
          </cell>
          <cell r="G535">
            <v>3317</v>
          </cell>
          <cell r="I535">
            <v>130780</v>
          </cell>
          <cell r="P535">
            <v>141545</v>
          </cell>
          <cell r="Q535">
            <v>76265</v>
          </cell>
          <cell r="R535">
            <v>31440</v>
          </cell>
          <cell r="S535">
            <v>32635</v>
          </cell>
          <cell r="W535">
            <v>1205</v>
          </cell>
          <cell r="Z535">
            <v>141545</v>
          </cell>
          <cell r="AA535">
            <v>0</v>
          </cell>
          <cell r="AB535">
            <v>141545</v>
          </cell>
        </row>
        <row r="536">
          <cell r="C536">
            <v>5</v>
          </cell>
          <cell r="D536" t="str">
            <v>jóváhagyott pénzmaradvány</v>
          </cell>
          <cell r="N536">
            <v>4002</v>
          </cell>
          <cell r="P536">
            <v>4002</v>
          </cell>
          <cell r="Q536">
            <v>2155</v>
          </cell>
          <cell r="R536">
            <v>728</v>
          </cell>
          <cell r="Y536">
            <v>1119</v>
          </cell>
          <cell r="Z536">
            <v>4002</v>
          </cell>
          <cell r="AA536">
            <v>0</v>
          </cell>
          <cell r="AB536">
            <v>4002</v>
          </cell>
        </row>
        <row r="537">
          <cell r="C537">
            <v>6</v>
          </cell>
          <cell r="D537" t="str">
            <v>pm.terhelő bef.kötelezettség</v>
          </cell>
          <cell r="N537">
            <v>753</v>
          </cell>
          <cell r="P537">
            <v>753</v>
          </cell>
          <cell r="S537">
            <v>753</v>
          </cell>
          <cell r="Z537">
            <v>753</v>
          </cell>
          <cell r="AA537">
            <v>0</v>
          </cell>
          <cell r="AB537">
            <v>753</v>
          </cell>
        </row>
        <row r="538">
          <cell r="C538">
            <v>10</v>
          </cell>
          <cell r="D538" t="str">
            <v>ped.szakkönyv</v>
          </cell>
          <cell r="I538">
            <v>698</v>
          </cell>
          <cell r="P538">
            <v>698</v>
          </cell>
          <cell r="Q538">
            <v>698</v>
          </cell>
          <cell r="Z538">
            <v>698</v>
          </cell>
          <cell r="AA538">
            <v>0</v>
          </cell>
          <cell r="AB538">
            <v>698</v>
          </cell>
        </row>
        <row r="539">
          <cell r="C539">
            <v>12</v>
          </cell>
          <cell r="D539" t="str">
            <v>elvonás</v>
          </cell>
          <cell r="I539">
            <v>-385</v>
          </cell>
          <cell r="P539">
            <v>-385</v>
          </cell>
          <cell r="S539">
            <v>-385</v>
          </cell>
          <cell r="Z539">
            <v>-385</v>
          </cell>
          <cell r="AA539">
            <v>0</v>
          </cell>
          <cell r="AB539">
            <v>-385</v>
          </cell>
        </row>
        <row r="540">
          <cell r="C540">
            <v>13</v>
          </cell>
          <cell r="D540" t="str">
            <v>bérfejlesztés</v>
          </cell>
          <cell r="I540">
            <v>737</v>
          </cell>
          <cell r="P540">
            <v>737</v>
          </cell>
          <cell r="Q540">
            <v>542</v>
          </cell>
          <cell r="R540">
            <v>195</v>
          </cell>
          <cell r="Z540">
            <v>737</v>
          </cell>
          <cell r="AA540">
            <v>0</v>
          </cell>
          <cell r="AB540">
            <v>737</v>
          </cell>
        </row>
        <row r="541">
          <cell r="C541">
            <v>14</v>
          </cell>
          <cell r="D541" t="str">
            <v>4% bérfejlesztés</v>
          </cell>
          <cell r="I541">
            <v>-204</v>
          </cell>
          <cell r="P541">
            <v>-204</v>
          </cell>
          <cell r="Q541">
            <v>-150</v>
          </cell>
          <cell r="R541">
            <v>-54</v>
          </cell>
          <cell r="Z541">
            <v>-204</v>
          </cell>
          <cell r="AA541">
            <v>0</v>
          </cell>
          <cell r="AB541">
            <v>-204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7448</v>
          </cell>
          <cell r="F555">
            <v>0</v>
          </cell>
          <cell r="G555">
            <v>3317</v>
          </cell>
          <cell r="H555">
            <v>0</v>
          </cell>
          <cell r="I555">
            <v>131626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4755</v>
          </cell>
          <cell r="O555">
            <v>0</v>
          </cell>
          <cell r="P555">
            <v>147146</v>
          </cell>
          <cell r="Q555">
            <v>79510</v>
          </cell>
          <cell r="R555">
            <v>32309</v>
          </cell>
          <cell r="S555">
            <v>33003</v>
          </cell>
          <cell r="T555">
            <v>0</v>
          </cell>
          <cell r="U555">
            <v>0</v>
          </cell>
          <cell r="V555">
            <v>0</v>
          </cell>
          <cell r="W555">
            <v>1205</v>
          </cell>
          <cell r="X555">
            <v>0</v>
          </cell>
          <cell r="Y555">
            <v>1119</v>
          </cell>
          <cell r="Z555">
            <v>147146</v>
          </cell>
          <cell r="AA555">
            <v>0</v>
          </cell>
          <cell r="AB555">
            <v>147146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E556">
            <v>8186</v>
          </cell>
          <cell r="G556">
            <v>3007</v>
          </cell>
          <cell r="I556">
            <v>71784</v>
          </cell>
          <cell r="P556">
            <v>82977</v>
          </cell>
          <cell r="Q556">
            <v>40013</v>
          </cell>
          <cell r="R556">
            <v>16583</v>
          </cell>
          <cell r="S556">
            <v>26077</v>
          </cell>
          <cell r="W556">
            <v>304</v>
          </cell>
          <cell r="Z556">
            <v>82977</v>
          </cell>
          <cell r="AA556">
            <v>0</v>
          </cell>
          <cell r="AB556">
            <v>82977</v>
          </cell>
        </row>
        <row r="557">
          <cell r="C557">
            <v>5</v>
          </cell>
          <cell r="D557" t="str">
            <v>jóváhagyott pénzmaradvány</v>
          </cell>
          <cell r="N557">
            <v>-1173</v>
          </cell>
          <cell r="P557">
            <v>-1173</v>
          </cell>
          <cell r="Q557">
            <v>34</v>
          </cell>
          <cell r="R557">
            <v>12</v>
          </cell>
          <cell r="S557">
            <v>-1219</v>
          </cell>
          <cell r="Z557">
            <v>-1173</v>
          </cell>
          <cell r="AA557">
            <v>0</v>
          </cell>
          <cell r="AB557">
            <v>-1173</v>
          </cell>
        </row>
        <row r="558">
          <cell r="C558">
            <v>6</v>
          </cell>
          <cell r="D558" t="str">
            <v>pm.terhelő bef.kötelezettség</v>
          </cell>
          <cell r="N558">
            <v>2293</v>
          </cell>
          <cell r="P558">
            <v>2293</v>
          </cell>
          <cell r="S558">
            <v>2293</v>
          </cell>
          <cell r="Z558">
            <v>2293</v>
          </cell>
          <cell r="AA558">
            <v>0</v>
          </cell>
          <cell r="AB558">
            <v>2293</v>
          </cell>
        </row>
        <row r="559">
          <cell r="C559">
            <v>10</v>
          </cell>
          <cell r="D559" t="str">
            <v>ped.szakkönyv</v>
          </cell>
          <cell r="I559">
            <v>416</v>
          </cell>
          <cell r="P559">
            <v>416</v>
          </cell>
          <cell r="Q559">
            <v>416</v>
          </cell>
          <cell r="Z559">
            <v>416</v>
          </cell>
          <cell r="AA559">
            <v>0</v>
          </cell>
          <cell r="AB559">
            <v>416</v>
          </cell>
        </row>
        <row r="560">
          <cell r="C560">
            <v>12</v>
          </cell>
          <cell r="D560" t="str">
            <v>elvonás</v>
          </cell>
          <cell r="I560">
            <v>-242</v>
          </cell>
          <cell r="P560">
            <v>-242</v>
          </cell>
          <cell r="S560">
            <v>-242</v>
          </cell>
          <cell r="Z560">
            <v>-242</v>
          </cell>
          <cell r="AA560">
            <v>0</v>
          </cell>
          <cell r="AB560">
            <v>-242</v>
          </cell>
        </row>
        <row r="561">
          <cell r="C561">
            <v>13</v>
          </cell>
          <cell r="D561" t="str">
            <v>bérfejlesztés</v>
          </cell>
          <cell r="I561">
            <v>306</v>
          </cell>
          <cell r="P561">
            <v>306</v>
          </cell>
          <cell r="Q561">
            <v>225</v>
          </cell>
          <cell r="R561">
            <v>81</v>
          </cell>
          <cell r="Z561">
            <v>306</v>
          </cell>
          <cell r="AA561">
            <v>0</v>
          </cell>
          <cell r="AB561">
            <v>306</v>
          </cell>
        </row>
        <row r="562">
          <cell r="C562">
            <v>14</v>
          </cell>
          <cell r="D562" t="str">
            <v>4% bérfejlesztés</v>
          </cell>
          <cell r="I562">
            <v>-84</v>
          </cell>
          <cell r="P562">
            <v>-84</v>
          </cell>
          <cell r="Q562">
            <v>-62</v>
          </cell>
          <cell r="R562">
            <v>-22</v>
          </cell>
          <cell r="Z562">
            <v>-84</v>
          </cell>
          <cell r="AA562">
            <v>0</v>
          </cell>
          <cell r="AB562">
            <v>-84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8186</v>
          </cell>
          <cell r="F573">
            <v>0</v>
          </cell>
          <cell r="G573">
            <v>3007</v>
          </cell>
          <cell r="H573">
            <v>0</v>
          </cell>
          <cell r="I573">
            <v>72180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1120</v>
          </cell>
          <cell r="O573">
            <v>0</v>
          </cell>
          <cell r="P573">
            <v>84493</v>
          </cell>
          <cell r="Q573">
            <v>40626</v>
          </cell>
          <cell r="R573">
            <v>16654</v>
          </cell>
          <cell r="S573">
            <v>26909</v>
          </cell>
          <cell r="T573">
            <v>0</v>
          </cell>
          <cell r="U573">
            <v>0</v>
          </cell>
          <cell r="V573">
            <v>0</v>
          </cell>
          <cell r="W573">
            <v>304</v>
          </cell>
          <cell r="X573">
            <v>0</v>
          </cell>
          <cell r="Y573">
            <v>0</v>
          </cell>
          <cell r="Z573">
            <v>84493</v>
          </cell>
          <cell r="AA573">
            <v>0</v>
          </cell>
          <cell r="AB573">
            <v>84493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E574">
            <v>11577</v>
          </cell>
          <cell r="G574">
            <v>4582</v>
          </cell>
          <cell r="I574">
            <v>105485</v>
          </cell>
          <cell r="P574">
            <v>121644</v>
          </cell>
          <cell r="Q574">
            <v>59959</v>
          </cell>
          <cell r="R574">
            <v>24492</v>
          </cell>
          <cell r="S574">
            <v>36760</v>
          </cell>
          <cell r="W574">
            <v>433</v>
          </cell>
          <cell r="Z574">
            <v>121644</v>
          </cell>
          <cell r="AA574">
            <v>0</v>
          </cell>
          <cell r="AB574">
            <v>121644</v>
          </cell>
        </row>
        <row r="575">
          <cell r="C575">
            <v>5</v>
          </cell>
          <cell r="D575" t="str">
            <v>jóváhagyott pénzmaradvány</v>
          </cell>
          <cell r="N575">
            <v>534</v>
          </cell>
          <cell r="P575">
            <v>534</v>
          </cell>
          <cell r="Q575">
            <v>362</v>
          </cell>
          <cell r="R575">
            <v>118</v>
          </cell>
          <cell r="Y575">
            <v>54</v>
          </cell>
          <cell r="Z575">
            <v>534</v>
          </cell>
          <cell r="AA575">
            <v>0</v>
          </cell>
          <cell r="AB575">
            <v>534</v>
          </cell>
        </row>
        <row r="576">
          <cell r="C576">
            <v>6</v>
          </cell>
          <cell r="D576" t="str">
            <v>pm.terhelő bef.kötelezettség</v>
          </cell>
          <cell r="N576">
            <v>2439</v>
          </cell>
          <cell r="P576">
            <v>2439</v>
          </cell>
          <cell r="S576">
            <v>2439</v>
          </cell>
          <cell r="Z576">
            <v>2439</v>
          </cell>
          <cell r="AA576">
            <v>0</v>
          </cell>
          <cell r="AB576">
            <v>2439</v>
          </cell>
        </row>
        <row r="577">
          <cell r="C577">
            <v>10</v>
          </cell>
          <cell r="D577" t="str">
            <v>ped.szakkönyv</v>
          </cell>
          <cell r="I577">
            <v>596</v>
          </cell>
          <cell r="P577">
            <v>596</v>
          </cell>
          <cell r="Q577">
            <v>596</v>
          </cell>
          <cell r="Z577">
            <v>596</v>
          </cell>
          <cell r="AA577">
            <v>0</v>
          </cell>
          <cell r="AB577">
            <v>596</v>
          </cell>
        </row>
        <row r="578">
          <cell r="C578">
            <v>12</v>
          </cell>
          <cell r="D578" t="str">
            <v>elvonás</v>
          </cell>
          <cell r="I578">
            <v>-353</v>
          </cell>
          <cell r="P578">
            <v>-353</v>
          </cell>
          <cell r="S578">
            <v>-353</v>
          </cell>
          <cell r="Z578">
            <v>-353</v>
          </cell>
          <cell r="AA578">
            <v>0</v>
          </cell>
          <cell r="AB578">
            <v>-353</v>
          </cell>
        </row>
        <row r="579">
          <cell r="C579">
            <v>13</v>
          </cell>
          <cell r="D579" t="str">
            <v>bérfejlesztés</v>
          </cell>
          <cell r="I579">
            <v>700</v>
          </cell>
          <cell r="P579">
            <v>700</v>
          </cell>
          <cell r="Q579">
            <v>515</v>
          </cell>
          <cell r="R579">
            <v>185</v>
          </cell>
          <cell r="Z579">
            <v>700</v>
          </cell>
          <cell r="AA579">
            <v>0</v>
          </cell>
          <cell r="AB579">
            <v>700</v>
          </cell>
        </row>
        <row r="580">
          <cell r="C580">
            <v>14</v>
          </cell>
          <cell r="D580" t="str">
            <v>4% bérfejlesztés</v>
          </cell>
          <cell r="I580">
            <v>-193</v>
          </cell>
          <cell r="P580">
            <v>-193</v>
          </cell>
          <cell r="Q580">
            <v>-142</v>
          </cell>
          <cell r="R580">
            <v>-51</v>
          </cell>
          <cell r="Z580">
            <v>-193</v>
          </cell>
          <cell r="AA580">
            <v>0</v>
          </cell>
          <cell r="AB580">
            <v>-193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11577</v>
          </cell>
          <cell r="F598">
            <v>0</v>
          </cell>
          <cell r="G598">
            <v>4582</v>
          </cell>
          <cell r="H598">
            <v>0</v>
          </cell>
          <cell r="I598">
            <v>106235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2973</v>
          </cell>
          <cell r="O598">
            <v>0</v>
          </cell>
          <cell r="P598">
            <v>125367</v>
          </cell>
          <cell r="Q598">
            <v>61290</v>
          </cell>
          <cell r="R598">
            <v>24744</v>
          </cell>
          <cell r="S598">
            <v>38846</v>
          </cell>
          <cell r="T598">
            <v>0</v>
          </cell>
          <cell r="U598">
            <v>0</v>
          </cell>
          <cell r="V598">
            <v>0</v>
          </cell>
          <cell r="W598">
            <v>433</v>
          </cell>
          <cell r="X598">
            <v>0</v>
          </cell>
          <cell r="Y598">
            <v>54</v>
          </cell>
          <cell r="Z598">
            <v>125367</v>
          </cell>
          <cell r="AA598">
            <v>0</v>
          </cell>
          <cell r="AB598">
            <v>125367</v>
          </cell>
        </row>
        <row r="599">
          <cell r="A599">
            <v>1410</v>
          </cell>
          <cell r="B599" t="str">
            <v>Jurisics uti Általános Isk. </v>
          </cell>
          <cell r="C599">
            <v>1</v>
          </cell>
          <cell r="D599" t="str">
            <v>00előirányzat</v>
          </cell>
          <cell r="E599">
            <v>6215</v>
          </cell>
          <cell r="G599">
            <v>1799</v>
          </cell>
          <cell r="I599">
            <v>58187</v>
          </cell>
          <cell r="P599">
            <v>66201</v>
          </cell>
          <cell r="Q599">
            <v>33246</v>
          </cell>
          <cell r="R599">
            <v>13646</v>
          </cell>
          <cell r="S599">
            <v>19091</v>
          </cell>
          <cell r="W599">
            <v>218</v>
          </cell>
          <cell r="Z599">
            <v>66201</v>
          </cell>
          <cell r="AA599">
            <v>0</v>
          </cell>
          <cell r="AB599">
            <v>66201</v>
          </cell>
        </row>
        <row r="600">
          <cell r="C600">
            <v>5</v>
          </cell>
          <cell r="D600" t="str">
            <v>jóváhagyott pénzmaradvány</v>
          </cell>
          <cell r="N600">
            <v>1325</v>
          </cell>
          <cell r="P600">
            <v>1325</v>
          </cell>
          <cell r="Q600">
            <v>78</v>
          </cell>
          <cell r="R600">
            <v>12</v>
          </cell>
          <cell r="Y600">
            <v>1235</v>
          </cell>
          <cell r="Z600">
            <v>1325</v>
          </cell>
          <cell r="AA600">
            <v>0</v>
          </cell>
          <cell r="AB600">
            <v>1325</v>
          </cell>
        </row>
        <row r="601">
          <cell r="C601">
            <v>6</v>
          </cell>
          <cell r="D601" t="str">
            <v>pm.terhelő bef.kötelezettség</v>
          </cell>
          <cell r="N601">
            <v>1462</v>
          </cell>
          <cell r="P601">
            <v>1462</v>
          </cell>
          <cell r="S601">
            <v>1462</v>
          </cell>
          <cell r="Z601">
            <v>1462</v>
          </cell>
          <cell r="AA601">
            <v>0</v>
          </cell>
          <cell r="AB601">
            <v>1462</v>
          </cell>
        </row>
        <row r="602">
          <cell r="C602">
            <v>10</v>
          </cell>
          <cell r="D602" t="str">
            <v>ped.szakkönyv</v>
          </cell>
          <cell r="I602">
            <v>315</v>
          </cell>
          <cell r="P602">
            <v>315</v>
          </cell>
          <cell r="Q602">
            <v>315</v>
          </cell>
          <cell r="Z602">
            <v>315</v>
          </cell>
          <cell r="AA602">
            <v>0</v>
          </cell>
          <cell r="AB602">
            <v>315</v>
          </cell>
        </row>
        <row r="603">
          <cell r="C603">
            <v>12</v>
          </cell>
          <cell r="D603" t="str">
            <v>elvonás</v>
          </cell>
          <cell r="I603">
            <v>-195</v>
          </cell>
          <cell r="P603">
            <v>-195</v>
          </cell>
          <cell r="S603">
            <v>-195</v>
          </cell>
          <cell r="Z603">
            <v>-195</v>
          </cell>
          <cell r="AA603">
            <v>0</v>
          </cell>
          <cell r="AB603">
            <v>-195</v>
          </cell>
        </row>
        <row r="604">
          <cell r="C604">
            <v>13</v>
          </cell>
          <cell r="D604" t="str">
            <v>bérfejlesztés</v>
          </cell>
          <cell r="I604">
            <v>246</v>
          </cell>
          <cell r="P604">
            <v>246</v>
          </cell>
          <cell r="Q604">
            <v>181</v>
          </cell>
          <cell r="R604">
            <v>65</v>
          </cell>
          <cell r="Z604">
            <v>246</v>
          </cell>
          <cell r="AA604">
            <v>0</v>
          </cell>
          <cell r="AB604">
            <v>246</v>
          </cell>
        </row>
        <row r="605">
          <cell r="C605">
            <v>14</v>
          </cell>
          <cell r="D605" t="str">
            <v>4% bérfejlesztés</v>
          </cell>
          <cell r="I605">
            <v>-68</v>
          </cell>
          <cell r="P605">
            <v>-68</v>
          </cell>
          <cell r="Q605">
            <v>-50</v>
          </cell>
          <cell r="R605">
            <v>-18</v>
          </cell>
          <cell r="Z605">
            <v>-68</v>
          </cell>
          <cell r="AA605">
            <v>0</v>
          </cell>
          <cell r="AB605">
            <v>-68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>Jurisics uti Általános Isk. </v>
          </cell>
          <cell r="E620">
            <v>6215</v>
          </cell>
          <cell r="F620">
            <v>0</v>
          </cell>
          <cell r="G620">
            <v>1799</v>
          </cell>
          <cell r="H620">
            <v>0</v>
          </cell>
          <cell r="I620">
            <v>58485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2787</v>
          </cell>
          <cell r="O620">
            <v>0</v>
          </cell>
          <cell r="P620">
            <v>69286</v>
          </cell>
          <cell r="Q620">
            <v>33770</v>
          </cell>
          <cell r="R620">
            <v>13705</v>
          </cell>
          <cell r="S620">
            <v>20358</v>
          </cell>
          <cell r="T620">
            <v>0</v>
          </cell>
          <cell r="U620">
            <v>0</v>
          </cell>
          <cell r="V620">
            <v>0</v>
          </cell>
          <cell r="W620">
            <v>218</v>
          </cell>
          <cell r="X620">
            <v>0</v>
          </cell>
          <cell r="Y620">
            <v>1235</v>
          </cell>
          <cell r="Z620">
            <v>69286</v>
          </cell>
          <cell r="AA620">
            <v>0</v>
          </cell>
          <cell r="AB620">
            <v>69286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E621">
            <v>10988</v>
          </cell>
          <cell r="G621">
            <v>4539</v>
          </cell>
          <cell r="I621">
            <v>93499</v>
          </cell>
          <cell r="P621">
            <v>109026</v>
          </cell>
          <cell r="Q621">
            <v>51956</v>
          </cell>
          <cell r="R621">
            <v>21620</v>
          </cell>
          <cell r="S621">
            <v>34570</v>
          </cell>
          <cell r="W621">
            <v>880</v>
          </cell>
          <cell r="Z621">
            <v>109026</v>
          </cell>
          <cell r="AA621">
            <v>0</v>
          </cell>
          <cell r="AB621">
            <v>109026</v>
          </cell>
        </row>
        <row r="622">
          <cell r="C622">
            <v>5</v>
          </cell>
          <cell r="D622" t="str">
            <v>jóváhagyott pénzmaradvány</v>
          </cell>
          <cell r="N622">
            <v>2371</v>
          </cell>
          <cell r="P622">
            <v>2371</v>
          </cell>
          <cell r="Q622">
            <v>541</v>
          </cell>
          <cell r="R622">
            <v>187</v>
          </cell>
          <cell r="Y622">
            <v>1643</v>
          </cell>
          <cell r="Z622">
            <v>2371</v>
          </cell>
          <cell r="AA622">
            <v>0</v>
          </cell>
          <cell r="AB622">
            <v>2371</v>
          </cell>
        </row>
        <row r="623">
          <cell r="C623">
            <v>6</v>
          </cell>
          <cell r="D623" t="str">
            <v>pm.terhelő bef.kötelezettség</v>
          </cell>
          <cell r="N623">
            <v>1608</v>
          </cell>
          <cell r="P623">
            <v>1608</v>
          </cell>
          <cell r="S623">
            <v>1608</v>
          </cell>
          <cell r="Z623">
            <v>1608</v>
          </cell>
          <cell r="AA623">
            <v>0</v>
          </cell>
          <cell r="AB623">
            <v>1608</v>
          </cell>
        </row>
        <row r="624">
          <cell r="D624" t="str">
            <v>Okt.Biz.keret</v>
          </cell>
          <cell r="I624">
            <v>50</v>
          </cell>
          <cell r="P624">
            <v>50</v>
          </cell>
          <cell r="S624">
            <v>50</v>
          </cell>
          <cell r="Z624">
            <v>50</v>
          </cell>
          <cell r="AA624">
            <v>0</v>
          </cell>
          <cell r="AB624">
            <v>50</v>
          </cell>
        </row>
        <row r="625">
          <cell r="C625">
            <v>10</v>
          </cell>
          <cell r="D625" t="str">
            <v>ped.szakkönyv</v>
          </cell>
          <cell r="I625">
            <v>551</v>
          </cell>
          <cell r="P625">
            <v>551</v>
          </cell>
          <cell r="Q625">
            <v>551</v>
          </cell>
          <cell r="Z625">
            <v>551</v>
          </cell>
          <cell r="AA625">
            <v>0</v>
          </cell>
          <cell r="AB625">
            <v>551</v>
          </cell>
        </row>
        <row r="626">
          <cell r="C626">
            <v>12</v>
          </cell>
          <cell r="D626" t="str">
            <v>elvonás</v>
          </cell>
          <cell r="I626">
            <v>-316</v>
          </cell>
          <cell r="P626">
            <v>-316</v>
          </cell>
          <cell r="S626">
            <v>-316</v>
          </cell>
          <cell r="Z626">
            <v>-316</v>
          </cell>
          <cell r="AA626">
            <v>0</v>
          </cell>
          <cell r="AB626">
            <v>-316</v>
          </cell>
        </row>
        <row r="627">
          <cell r="C627">
            <v>13</v>
          </cell>
          <cell r="D627" t="str">
            <v>bérfejlesztés</v>
          </cell>
          <cell r="I627">
            <v>339</v>
          </cell>
          <cell r="P627">
            <v>339</v>
          </cell>
          <cell r="Q627">
            <v>249</v>
          </cell>
          <cell r="R627">
            <v>90</v>
          </cell>
          <cell r="Z627">
            <v>339</v>
          </cell>
          <cell r="AA627">
            <v>0</v>
          </cell>
          <cell r="AB627">
            <v>339</v>
          </cell>
        </row>
        <row r="628">
          <cell r="C628">
            <v>14</v>
          </cell>
          <cell r="D628" t="str">
            <v>4% bérfejlesztés</v>
          </cell>
          <cell r="I628">
            <v>-94</v>
          </cell>
          <cell r="P628">
            <v>-94</v>
          </cell>
          <cell r="Q628">
            <v>-69</v>
          </cell>
          <cell r="R628">
            <v>-25</v>
          </cell>
          <cell r="Z628">
            <v>-94</v>
          </cell>
          <cell r="AA628">
            <v>0</v>
          </cell>
          <cell r="AB628">
            <v>-94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10988</v>
          </cell>
          <cell r="F645">
            <v>0</v>
          </cell>
          <cell r="G645">
            <v>4539</v>
          </cell>
          <cell r="H645">
            <v>0</v>
          </cell>
          <cell r="I645">
            <v>94029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3979</v>
          </cell>
          <cell r="O645">
            <v>0</v>
          </cell>
          <cell r="P645">
            <v>113535</v>
          </cell>
          <cell r="Q645">
            <v>53228</v>
          </cell>
          <cell r="R645">
            <v>21872</v>
          </cell>
          <cell r="S645">
            <v>35912</v>
          </cell>
          <cell r="T645">
            <v>0</v>
          </cell>
          <cell r="U645">
            <v>0</v>
          </cell>
          <cell r="V645">
            <v>0</v>
          </cell>
          <cell r="W645">
            <v>880</v>
          </cell>
          <cell r="X645">
            <v>0</v>
          </cell>
          <cell r="Y645">
            <v>1643</v>
          </cell>
          <cell r="Z645">
            <v>113535</v>
          </cell>
          <cell r="AA645">
            <v>0</v>
          </cell>
          <cell r="AB645">
            <v>113535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E646">
            <v>6327</v>
          </cell>
          <cell r="G646">
            <v>1968</v>
          </cell>
          <cell r="I646">
            <v>62924</v>
          </cell>
          <cell r="P646">
            <v>71219</v>
          </cell>
          <cell r="Q646">
            <v>37813</v>
          </cell>
          <cell r="R646">
            <v>15227</v>
          </cell>
          <cell r="S646">
            <v>18002</v>
          </cell>
          <cell r="W646">
            <v>177</v>
          </cell>
          <cell r="Z646">
            <v>71219</v>
          </cell>
          <cell r="AA646">
            <v>0</v>
          </cell>
          <cell r="AB646">
            <v>71219</v>
          </cell>
        </row>
        <row r="647">
          <cell r="C647">
            <v>5</v>
          </cell>
          <cell r="D647" t="str">
            <v>jóváhagyott pénzmaradvány</v>
          </cell>
          <cell r="N647">
            <v>-782</v>
          </cell>
          <cell r="P647">
            <v>-782</v>
          </cell>
          <cell r="Q647">
            <v>34</v>
          </cell>
          <cell r="R647">
            <v>12</v>
          </cell>
          <cell r="S647">
            <v>-828</v>
          </cell>
          <cell r="Z647">
            <v>-782</v>
          </cell>
          <cell r="AA647">
            <v>0</v>
          </cell>
          <cell r="AB647">
            <v>-782</v>
          </cell>
        </row>
        <row r="648">
          <cell r="C648">
            <v>6</v>
          </cell>
          <cell r="D648" t="str">
            <v>pm.terhelő bef.kötelezettség</v>
          </cell>
          <cell r="N648">
            <v>2460</v>
          </cell>
          <cell r="P648">
            <v>2460</v>
          </cell>
          <cell r="S648">
            <v>2460</v>
          </cell>
          <cell r="Z648">
            <v>2460</v>
          </cell>
          <cell r="AA648">
            <v>0</v>
          </cell>
          <cell r="AB648">
            <v>2460</v>
          </cell>
        </row>
        <row r="649">
          <cell r="C649">
            <v>7</v>
          </cell>
          <cell r="D649" t="str">
            <v>tárgyévi eir.mód.korrekció</v>
          </cell>
          <cell r="I649">
            <v>293</v>
          </cell>
          <cell r="P649">
            <v>293</v>
          </cell>
          <cell r="S649">
            <v>293</v>
          </cell>
          <cell r="Z649">
            <v>293</v>
          </cell>
          <cell r="AA649">
            <v>0</v>
          </cell>
          <cell r="AB649">
            <v>293</v>
          </cell>
        </row>
        <row r="650">
          <cell r="C650">
            <v>10</v>
          </cell>
          <cell r="D650" t="str">
            <v>ped.szakkönyv</v>
          </cell>
          <cell r="I650">
            <v>360</v>
          </cell>
          <cell r="P650">
            <v>360</v>
          </cell>
          <cell r="Q650">
            <v>360</v>
          </cell>
          <cell r="Z650">
            <v>360</v>
          </cell>
          <cell r="AA650">
            <v>0</v>
          </cell>
          <cell r="AB650">
            <v>360</v>
          </cell>
        </row>
        <row r="651">
          <cell r="D651" t="str">
            <v>pót1 viharkárok</v>
          </cell>
          <cell r="I651">
            <v>96</v>
          </cell>
          <cell r="P651">
            <v>96</v>
          </cell>
          <cell r="X651">
            <v>96</v>
          </cell>
          <cell r="Z651">
            <v>96</v>
          </cell>
          <cell r="AA651">
            <v>0</v>
          </cell>
          <cell r="AB651">
            <v>96</v>
          </cell>
        </row>
        <row r="652">
          <cell r="C652">
            <v>12</v>
          </cell>
          <cell r="D652" t="str">
            <v>elvonás</v>
          </cell>
          <cell r="I652">
            <v>-170</v>
          </cell>
          <cell r="P652">
            <v>-170</v>
          </cell>
          <cell r="S652">
            <v>-170</v>
          </cell>
          <cell r="Z652">
            <v>-170</v>
          </cell>
          <cell r="AA652">
            <v>0</v>
          </cell>
          <cell r="AB652">
            <v>-170</v>
          </cell>
        </row>
        <row r="653">
          <cell r="C653">
            <v>13</v>
          </cell>
          <cell r="D653" t="str">
            <v>bérfejlesztés</v>
          </cell>
          <cell r="I653">
            <v>333</v>
          </cell>
          <cell r="P653">
            <v>333</v>
          </cell>
          <cell r="Q653">
            <v>245</v>
          </cell>
          <cell r="R653">
            <v>88</v>
          </cell>
          <cell r="Z653">
            <v>333</v>
          </cell>
          <cell r="AA653">
            <v>0</v>
          </cell>
          <cell r="AB653">
            <v>333</v>
          </cell>
        </row>
        <row r="654">
          <cell r="C654">
            <v>14</v>
          </cell>
          <cell r="D654" t="str">
            <v>4% bérfejlesztés</v>
          </cell>
          <cell r="I654">
            <v>-92</v>
          </cell>
          <cell r="P654">
            <v>-92</v>
          </cell>
          <cell r="Q654">
            <v>-68</v>
          </cell>
          <cell r="R654">
            <v>-24</v>
          </cell>
          <cell r="Z654">
            <v>-92</v>
          </cell>
          <cell r="AA654">
            <v>0</v>
          </cell>
          <cell r="AB654">
            <v>-92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6327</v>
          </cell>
          <cell r="F669">
            <v>0</v>
          </cell>
          <cell r="G669">
            <v>1968</v>
          </cell>
          <cell r="H669">
            <v>0</v>
          </cell>
          <cell r="I669">
            <v>63744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1678</v>
          </cell>
          <cell r="O669">
            <v>0</v>
          </cell>
          <cell r="P669">
            <v>73717</v>
          </cell>
          <cell r="Q669">
            <v>38384</v>
          </cell>
          <cell r="R669">
            <v>15303</v>
          </cell>
          <cell r="S669">
            <v>19757</v>
          </cell>
          <cell r="T669">
            <v>0</v>
          </cell>
          <cell r="U669">
            <v>0</v>
          </cell>
          <cell r="V669">
            <v>0</v>
          </cell>
          <cell r="W669">
            <v>177</v>
          </cell>
          <cell r="X669">
            <v>96</v>
          </cell>
          <cell r="Y669">
            <v>0</v>
          </cell>
          <cell r="Z669">
            <v>73717</v>
          </cell>
          <cell r="AA669">
            <v>0</v>
          </cell>
          <cell r="AB669">
            <v>73717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E670">
            <v>6139</v>
          </cell>
          <cell r="G670">
            <v>1867</v>
          </cell>
          <cell r="I670">
            <v>95979</v>
          </cell>
          <cell r="P670">
            <v>103985</v>
          </cell>
          <cell r="Q670">
            <v>53214</v>
          </cell>
          <cell r="R670">
            <v>21888</v>
          </cell>
          <cell r="S670">
            <v>28225</v>
          </cell>
          <cell r="W670">
            <v>658</v>
          </cell>
          <cell r="Z670">
            <v>103985</v>
          </cell>
          <cell r="AA670">
            <v>0</v>
          </cell>
          <cell r="AB670">
            <v>103985</v>
          </cell>
        </row>
        <row r="671">
          <cell r="C671">
            <v>5</v>
          </cell>
          <cell r="D671" t="str">
            <v>jóváhagyott pénzmaradvány</v>
          </cell>
          <cell r="N671">
            <v>4357</v>
          </cell>
          <cell r="P671">
            <v>4357</v>
          </cell>
          <cell r="Q671">
            <v>1009</v>
          </cell>
          <cell r="R671">
            <v>363</v>
          </cell>
          <cell r="Y671">
            <v>2985</v>
          </cell>
          <cell r="Z671">
            <v>4357</v>
          </cell>
          <cell r="AA671">
            <v>0</v>
          </cell>
          <cell r="AB671">
            <v>4357</v>
          </cell>
        </row>
        <row r="672">
          <cell r="C672">
            <v>6</v>
          </cell>
          <cell r="D672" t="str">
            <v>pm.terhelő bef.kötelezettség</v>
          </cell>
          <cell r="N672">
            <v>414</v>
          </cell>
          <cell r="P672">
            <v>414</v>
          </cell>
          <cell r="S672">
            <v>414</v>
          </cell>
          <cell r="Z672">
            <v>414</v>
          </cell>
          <cell r="AA672">
            <v>0</v>
          </cell>
          <cell r="AB672">
            <v>414</v>
          </cell>
        </row>
        <row r="673">
          <cell r="C673">
            <v>10</v>
          </cell>
          <cell r="D673" t="str">
            <v>ped.szakkönyv</v>
          </cell>
          <cell r="I673">
            <v>574</v>
          </cell>
          <cell r="P673">
            <v>574</v>
          </cell>
          <cell r="Q673">
            <v>574</v>
          </cell>
          <cell r="Z673">
            <v>574</v>
          </cell>
          <cell r="AA673">
            <v>0</v>
          </cell>
          <cell r="AB673">
            <v>574</v>
          </cell>
        </row>
        <row r="674">
          <cell r="D674" t="str">
            <v>pót1 viharkárok</v>
          </cell>
          <cell r="I674">
            <v>41</v>
          </cell>
          <cell r="P674">
            <v>41</v>
          </cell>
          <cell r="X674">
            <v>41</v>
          </cell>
          <cell r="Z674">
            <v>41</v>
          </cell>
          <cell r="AA674">
            <v>0</v>
          </cell>
          <cell r="AB674">
            <v>41</v>
          </cell>
        </row>
        <row r="675">
          <cell r="C675">
            <v>12</v>
          </cell>
          <cell r="D675" t="str">
            <v>elvonás</v>
          </cell>
          <cell r="I675">
            <v>-356</v>
          </cell>
          <cell r="P675">
            <v>-356</v>
          </cell>
          <cell r="S675">
            <v>-356</v>
          </cell>
          <cell r="Z675">
            <v>-356</v>
          </cell>
          <cell r="AA675">
            <v>0</v>
          </cell>
          <cell r="AB675">
            <v>-356</v>
          </cell>
        </row>
        <row r="676">
          <cell r="C676">
            <v>13</v>
          </cell>
          <cell r="D676" t="str">
            <v>bérfejlesztés</v>
          </cell>
          <cell r="I676">
            <v>321</v>
          </cell>
          <cell r="P676">
            <v>321</v>
          </cell>
          <cell r="Q676">
            <v>236</v>
          </cell>
          <cell r="R676">
            <v>85</v>
          </cell>
          <cell r="Z676">
            <v>321</v>
          </cell>
          <cell r="AA676">
            <v>0</v>
          </cell>
          <cell r="AB676">
            <v>321</v>
          </cell>
        </row>
        <row r="677">
          <cell r="C677">
            <v>14</v>
          </cell>
          <cell r="D677" t="str">
            <v>4% bérfejlesztés</v>
          </cell>
          <cell r="I677">
            <v>-88</v>
          </cell>
          <cell r="P677">
            <v>-88</v>
          </cell>
          <cell r="Q677">
            <v>-65</v>
          </cell>
          <cell r="R677">
            <v>-23</v>
          </cell>
          <cell r="Z677">
            <v>-88</v>
          </cell>
          <cell r="AA677">
            <v>0</v>
          </cell>
          <cell r="AB677">
            <v>-88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6139</v>
          </cell>
          <cell r="F692">
            <v>0</v>
          </cell>
          <cell r="G692">
            <v>1867</v>
          </cell>
          <cell r="H692">
            <v>0</v>
          </cell>
          <cell r="I692">
            <v>96471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4771</v>
          </cell>
          <cell r="O692">
            <v>0</v>
          </cell>
          <cell r="P692">
            <v>109248</v>
          </cell>
          <cell r="Q692">
            <v>54968</v>
          </cell>
          <cell r="R692">
            <v>22313</v>
          </cell>
          <cell r="S692">
            <v>28283</v>
          </cell>
          <cell r="T692">
            <v>0</v>
          </cell>
          <cell r="U692">
            <v>0</v>
          </cell>
          <cell r="V692">
            <v>0</v>
          </cell>
          <cell r="W692">
            <v>658</v>
          </cell>
          <cell r="X692">
            <v>41</v>
          </cell>
          <cell r="Y692">
            <v>2985</v>
          </cell>
          <cell r="Z692">
            <v>109248</v>
          </cell>
          <cell r="AA692">
            <v>0</v>
          </cell>
          <cell r="AB692">
            <v>109248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E693">
            <v>7960</v>
          </cell>
          <cell r="G693">
            <v>3960</v>
          </cell>
          <cell r="I693">
            <v>100637</v>
          </cell>
          <cell r="P693">
            <v>112557</v>
          </cell>
          <cell r="Q693">
            <v>57662</v>
          </cell>
          <cell r="R693">
            <v>23401</v>
          </cell>
          <cell r="S693">
            <v>30877</v>
          </cell>
          <cell r="W693">
            <v>617</v>
          </cell>
          <cell r="Z693">
            <v>112557</v>
          </cell>
          <cell r="AA693">
            <v>0</v>
          </cell>
          <cell r="AB693">
            <v>112557</v>
          </cell>
        </row>
        <row r="694">
          <cell r="C694">
            <v>5</v>
          </cell>
          <cell r="D694" t="str">
            <v>jóváhagyott pénzmaradvány</v>
          </cell>
          <cell r="N694">
            <v>-3822</v>
          </cell>
          <cell r="P694">
            <v>-3822</v>
          </cell>
          <cell r="Q694">
            <v>298</v>
          </cell>
          <cell r="R694">
            <v>12</v>
          </cell>
          <cell r="S694">
            <v>-4132</v>
          </cell>
          <cell r="Z694">
            <v>-3822</v>
          </cell>
          <cell r="AA694">
            <v>0</v>
          </cell>
          <cell r="AB694">
            <v>-3822</v>
          </cell>
        </row>
        <row r="695">
          <cell r="C695">
            <v>6</v>
          </cell>
          <cell r="D695" t="str">
            <v>pm.terhelő bef.kötelezettség</v>
          </cell>
          <cell r="N695">
            <v>5036</v>
          </cell>
          <cell r="P695">
            <v>5036</v>
          </cell>
          <cell r="S695">
            <v>5036</v>
          </cell>
          <cell r="Z695">
            <v>5036</v>
          </cell>
          <cell r="AA695">
            <v>0</v>
          </cell>
          <cell r="AB695">
            <v>5036</v>
          </cell>
        </row>
        <row r="696">
          <cell r="C696">
            <v>7</v>
          </cell>
          <cell r="D696" t="str">
            <v>tárgyévi eir.mód.korrekció</v>
          </cell>
          <cell r="I696">
            <v>665</v>
          </cell>
          <cell r="P696">
            <v>665</v>
          </cell>
          <cell r="S696">
            <v>665</v>
          </cell>
          <cell r="Z696">
            <v>665</v>
          </cell>
          <cell r="AA696">
            <v>0</v>
          </cell>
          <cell r="AB696">
            <v>665</v>
          </cell>
        </row>
        <row r="697">
          <cell r="C697">
            <v>10</v>
          </cell>
          <cell r="D697" t="str">
            <v>ped.szakkönyv</v>
          </cell>
          <cell r="I697">
            <v>585</v>
          </cell>
          <cell r="P697">
            <v>585</v>
          </cell>
          <cell r="Q697">
            <v>585</v>
          </cell>
          <cell r="Z697">
            <v>585</v>
          </cell>
          <cell r="AA697">
            <v>0</v>
          </cell>
          <cell r="AB697">
            <v>585</v>
          </cell>
        </row>
        <row r="698">
          <cell r="C698">
            <v>12</v>
          </cell>
          <cell r="D698" t="str">
            <v>elvonás</v>
          </cell>
          <cell r="I698">
            <v>-283</v>
          </cell>
          <cell r="P698">
            <v>-283</v>
          </cell>
          <cell r="S698">
            <v>-283</v>
          </cell>
          <cell r="Z698">
            <v>-283</v>
          </cell>
          <cell r="AA698">
            <v>0</v>
          </cell>
          <cell r="AB698">
            <v>-283</v>
          </cell>
        </row>
        <row r="699">
          <cell r="C699">
            <v>13</v>
          </cell>
          <cell r="D699" t="str">
            <v>bérfejlesztés</v>
          </cell>
          <cell r="I699">
            <v>304</v>
          </cell>
          <cell r="P699">
            <v>304</v>
          </cell>
          <cell r="Q699">
            <v>224</v>
          </cell>
          <cell r="R699">
            <v>80</v>
          </cell>
          <cell r="Z699">
            <v>304</v>
          </cell>
          <cell r="AA699">
            <v>0</v>
          </cell>
          <cell r="AB699">
            <v>304</v>
          </cell>
        </row>
        <row r="700">
          <cell r="C700">
            <v>14</v>
          </cell>
          <cell r="D700" t="str">
            <v>4% bérfejlesztés</v>
          </cell>
          <cell r="I700">
            <v>-84</v>
          </cell>
          <cell r="P700">
            <v>-84</v>
          </cell>
          <cell r="Q700">
            <v>-62</v>
          </cell>
          <cell r="R700">
            <v>-22</v>
          </cell>
          <cell r="Z700">
            <v>-84</v>
          </cell>
          <cell r="AA700">
            <v>0</v>
          </cell>
          <cell r="AB700">
            <v>-84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7960</v>
          </cell>
          <cell r="F716">
            <v>0</v>
          </cell>
          <cell r="G716">
            <v>3960</v>
          </cell>
          <cell r="H716">
            <v>0</v>
          </cell>
          <cell r="I716">
            <v>101824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1214</v>
          </cell>
          <cell r="O716">
            <v>0</v>
          </cell>
          <cell r="P716">
            <v>114958</v>
          </cell>
          <cell r="Q716">
            <v>58707</v>
          </cell>
          <cell r="R716">
            <v>23471</v>
          </cell>
          <cell r="S716">
            <v>32163</v>
          </cell>
          <cell r="T716">
            <v>0</v>
          </cell>
          <cell r="U716">
            <v>0</v>
          </cell>
          <cell r="V716">
            <v>0</v>
          </cell>
          <cell r="W716">
            <v>617</v>
          </cell>
          <cell r="X716">
            <v>0</v>
          </cell>
          <cell r="Y716">
            <v>0</v>
          </cell>
          <cell r="Z716">
            <v>114958</v>
          </cell>
          <cell r="AA716">
            <v>0</v>
          </cell>
          <cell r="AB716">
            <v>114958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E717">
            <v>10736</v>
          </cell>
          <cell r="G717">
            <v>4087</v>
          </cell>
          <cell r="I717">
            <v>119035</v>
          </cell>
          <cell r="P717">
            <v>133858</v>
          </cell>
          <cell r="Q717">
            <v>70900</v>
          </cell>
          <cell r="R717">
            <v>28910</v>
          </cell>
          <cell r="S717">
            <v>33385</v>
          </cell>
          <cell r="W717">
            <v>663</v>
          </cell>
          <cell r="Z717">
            <v>133858</v>
          </cell>
          <cell r="AA717">
            <v>0</v>
          </cell>
          <cell r="AB717">
            <v>133858</v>
          </cell>
        </row>
        <row r="718">
          <cell r="C718">
            <v>5</v>
          </cell>
          <cell r="D718" t="str">
            <v>jóváhagyott pénzmaradvány</v>
          </cell>
          <cell r="N718">
            <v>-1358</v>
          </cell>
          <cell r="P718">
            <v>-1358</v>
          </cell>
          <cell r="Q718">
            <v>573</v>
          </cell>
          <cell r="R718">
            <v>12</v>
          </cell>
          <cell r="S718">
            <v>-1943</v>
          </cell>
          <cell r="Z718">
            <v>-1358</v>
          </cell>
          <cell r="AA718">
            <v>0</v>
          </cell>
          <cell r="AB718">
            <v>-1358</v>
          </cell>
        </row>
        <row r="719">
          <cell r="C719">
            <v>6</v>
          </cell>
          <cell r="D719" t="str">
            <v>pm.terhelő bef.kötelezettség</v>
          </cell>
          <cell r="N719">
            <v>1462</v>
          </cell>
          <cell r="P719">
            <v>1462</v>
          </cell>
          <cell r="S719">
            <v>1462</v>
          </cell>
          <cell r="Z719">
            <v>1462</v>
          </cell>
          <cell r="AA719">
            <v>0</v>
          </cell>
          <cell r="AB719">
            <v>1462</v>
          </cell>
        </row>
        <row r="720">
          <cell r="C720">
            <v>10</v>
          </cell>
          <cell r="D720" t="str">
            <v>ped.szakkönyv</v>
          </cell>
          <cell r="I720">
            <v>698</v>
          </cell>
          <cell r="P720">
            <v>698</v>
          </cell>
          <cell r="Q720">
            <v>698</v>
          </cell>
          <cell r="Z720">
            <v>698</v>
          </cell>
          <cell r="AA720">
            <v>0</v>
          </cell>
          <cell r="AB720">
            <v>698</v>
          </cell>
        </row>
        <row r="721">
          <cell r="C721">
            <v>12</v>
          </cell>
          <cell r="D721" t="str">
            <v>elvonás</v>
          </cell>
          <cell r="I721">
            <v>-334</v>
          </cell>
          <cell r="P721">
            <v>-334</v>
          </cell>
          <cell r="S721">
            <v>-334</v>
          </cell>
          <cell r="Z721">
            <v>-334</v>
          </cell>
          <cell r="AA721">
            <v>0</v>
          </cell>
          <cell r="AB721">
            <v>-334</v>
          </cell>
        </row>
        <row r="722">
          <cell r="C722">
            <v>13</v>
          </cell>
          <cell r="D722" t="str">
            <v>bérfejlesztés</v>
          </cell>
          <cell r="I722">
            <v>545</v>
          </cell>
          <cell r="P722">
            <v>545</v>
          </cell>
          <cell r="Q722">
            <v>401</v>
          </cell>
          <cell r="R722">
            <v>144</v>
          </cell>
          <cell r="Z722">
            <v>545</v>
          </cell>
          <cell r="AA722">
            <v>0</v>
          </cell>
          <cell r="AB722">
            <v>545</v>
          </cell>
        </row>
        <row r="723">
          <cell r="C723">
            <v>14</v>
          </cell>
          <cell r="D723" t="str">
            <v>4% bérfejlesztés</v>
          </cell>
          <cell r="I723">
            <v>-151</v>
          </cell>
          <cell r="P723">
            <v>-151</v>
          </cell>
          <cell r="Q723">
            <v>-111</v>
          </cell>
          <cell r="R723">
            <v>-40</v>
          </cell>
          <cell r="Z723">
            <v>-151</v>
          </cell>
          <cell r="AA723">
            <v>0</v>
          </cell>
          <cell r="AB723">
            <v>-151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10736</v>
          </cell>
          <cell r="F735">
            <v>0</v>
          </cell>
          <cell r="G735">
            <v>4087</v>
          </cell>
          <cell r="H735">
            <v>0</v>
          </cell>
          <cell r="I735">
            <v>119793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104</v>
          </cell>
          <cell r="O735">
            <v>0</v>
          </cell>
          <cell r="P735">
            <v>134720</v>
          </cell>
          <cell r="Q735">
            <v>72461</v>
          </cell>
          <cell r="R735">
            <v>29026</v>
          </cell>
          <cell r="S735">
            <v>32570</v>
          </cell>
          <cell r="T735">
            <v>0</v>
          </cell>
          <cell r="U735">
            <v>0</v>
          </cell>
          <cell r="V735">
            <v>0</v>
          </cell>
          <cell r="W735">
            <v>663</v>
          </cell>
          <cell r="X735">
            <v>0</v>
          </cell>
          <cell r="Y735">
            <v>0</v>
          </cell>
          <cell r="Z735">
            <v>134720</v>
          </cell>
          <cell r="AA735">
            <v>0</v>
          </cell>
          <cell r="AB735">
            <v>134720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E736">
            <v>9496</v>
          </cell>
          <cell r="G736">
            <v>3077</v>
          </cell>
          <cell r="I736">
            <v>129432</v>
          </cell>
          <cell r="P736">
            <v>142005</v>
          </cell>
          <cell r="Q736">
            <v>71401</v>
          </cell>
          <cell r="R736">
            <v>29797</v>
          </cell>
          <cell r="S736">
            <v>40297</v>
          </cell>
          <cell r="W736">
            <v>510</v>
          </cell>
          <cell r="Z736">
            <v>142005</v>
          </cell>
          <cell r="AA736">
            <v>0</v>
          </cell>
          <cell r="AB736">
            <v>142005</v>
          </cell>
        </row>
        <row r="737">
          <cell r="C737">
            <v>5</v>
          </cell>
          <cell r="D737" t="str">
            <v>jóváhagyott pénzmaradvány</v>
          </cell>
          <cell r="N737">
            <v>-1399</v>
          </cell>
          <cell r="P737">
            <v>-1399</v>
          </cell>
          <cell r="Q737">
            <v>493</v>
          </cell>
          <cell r="R737">
            <v>12</v>
          </cell>
          <cell r="S737">
            <v>-1904</v>
          </cell>
          <cell r="Z737">
            <v>-1399</v>
          </cell>
          <cell r="AA737">
            <v>0</v>
          </cell>
          <cell r="AB737">
            <v>-1399</v>
          </cell>
        </row>
        <row r="738">
          <cell r="C738">
            <v>6</v>
          </cell>
          <cell r="D738" t="str">
            <v>pm.terhelő bef.kötelezettség</v>
          </cell>
          <cell r="N738">
            <v>4611</v>
          </cell>
          <cell r="P738">
            <v>4611</v>
          </cell>
          <cell r="S738">
            <v>4611</v>
          </cell>
          <cell r="Z738">
            <v>4611</v>
          </cell>
          <cell r="AA738">
            <v>0</v>
          </cell>
          <cell r="AB738">
            <v>4611</v>
          </cell>
        </row>
        <row r="739">
          <cell r="C739">
            <v>10</v>
          </cell>
          <cell r="D739" t="str">
            <v>ped.szakkönyv</v>
          </cell>
          <cell r="I739">
            <v>653</v>
          </cell>
          <cell r="P739">
            <v>653</v>
          </cell>
          <cell r="Q739">
            <v>653</v>
          </cell>
          <cell r="Z739">
            <v>653</v>
          </cell>
          <cell r="AA739">
            <v>0</v>
          </cell>
          <cell r="AB739">
            <v>653</v>
          </cell>
        </row>
        <row r="740">
          <cell r="C740">
            <v>12</v>
          </cell>
          <cell r="D740" t="str">
            <v>elvonás</v>
          </cell>
          <cell r="I740">
            <v>-521</v>
          </cell>
          <cell r="P740">
            <v>-521</v>
          </cell>
          <cell r="S740">
            <v>-521</v>
          </cell>
          <cell r="Z740">
            <v>-521</v>
          </cell>
          <cell r="AA740">
            <v>0</v>
          </cell>
          <cell r="AB740">
            <v>-521</v>
          </cell>
        </row>
        <row r="741">
          <cell r="C741">
            <v>13</v>
          </cell>
          <cell r="D741" t="str">
            <v>bérfejlesztés</v>
          </cell>
          <cell r="I741">
            <v>1315</v>
          </cell>
          <cell r="P741">
            <v>1315</v>
          </cell>
          <cell r="Q741">
            <v>967</v>
          </cell>
          <cell r="R741">
            <v>348</v>
          </cell>
          <cell r="Z741">
            <v>1315</v>
          </cell>
          <cell r="AA741">
            <v>0</v>
          </cell>
          <cell r="AB741">
            <v>1315</v>
          </cell>
        </row>
        <row r="742">
          <cell r="C742">
            <v>14</v>
          </cell>
          <cell r="D742" t="str">
            <v>4% bérfejlesztés</v>
          </cell>
          <cell r="I742">
            <v>-363</v>
          </cell>
          <cell r="P742">
            <v>-363</v>
          </cell>
          <cell r="Q742">
            <v>-267</v>
          </cell>
          <cell r="R742">
            <v>-96</v>
          </cell>
          <cell r="Z742">
            <v>-363</v>
          </cell>
          <cell r="AA742">
            <v>0</v>
          </cell>
          <cell r="AB742">
            <v>-363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9496</v>
          </cell>
          <cell r="F763">
            <v>0</v>
          </cell>
          <cell r="G763">
            <v>3077</v>
          </cell>
          <cell r="H763">
            <v>0</v>
          </cell>
          <cell r="I763">
            <v>130516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3212</v>
          </cell>
          <cell r="O763">
            <v>0</v>
          </cell>
          <cell r="P763">
            <v>146301</v>
          </cell>
          <cell r="Q763">
            <v>73247</v>
          </cell>
          <cell r="R763">
            <v>30061</v>
          </cell>
          <cell r="S763">
            <v>42483</v>
          </cell>
          <cell r="T763">
            <v>0</v>
          </cell>
          <cell r="U763">
            <v>0</v>
          </cell>
          <cell r="V763">
            <v>0</v>
          </cell>
          <cell r="W763">
            <v>510</v>
          </cell>
          <cell r="X763">
            <v>0</v>
          </cell>
          <cell r="Y763">
            <v>0</v>
          </cell>
          <cell r="Z763">
            <v>146301</v>
          </cell>
          <cell r="AA763">
            <v>0</v>
          </cell>
          <cell r="AB763">
            <v>146301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E764">
            <v>2600</v>
          </cell>
          <cell r="G764">
            <v>80</v>
          </cell>
          <cell r="I764">
            <v>83905</v>
          </cell>
          <cell r="P764">
            <v>86585</v>
          </cell>
          <cell r="Q764">
            <v>57621</v>
          </cell>
          <cell r="R764">
            <v>23482</v>
          </cell>
          <cell r="S764">
            <v>5482</v>
          </cell>
          <cell r="Z764">
            <v>86585</v>
          </cell>
          <cell r="AA764">
            <v>0</v>
          </cell>
          <cell r="AB764">
            <v>86585</v>
          </cell>
        </row>
        <row r="765">
          <cell r="C765">
            <v>5</v>
          </cell>
          <cell r="D765" t="str">
            <v>jóváhagyott pénzmaradvány</v>
          </cell>
          <cell r="N765">
            <v>-730</v>
          </cell>
          <cell r="P765">
            <v>-730</v>
          </cell>
          <cell r="Q765">
            <v>34</v>
          </cell>
          <cell r="R765">
            <v>12</v>
          </cell>
          <cell r="S765">
            <v>-776</v>
          </cell>
          <cell r="Z765">
            <v>-730</v>
          </cell>
          <cell r="AA765">
            <v>0</v>
          </cell>
          <cell r="AB765">
            <v>-730</v>
          </cell>
        </row>
        <row r="766">
          <cell r="C766">
            <v>6</v>
          </cell>
          <cell r="D766" t="str">
            <v>pm.terhelő bef.kötelezettség</v>
          </cell>
          <cell r="N766">
            <v>2439</v>
          </cell>
          <cell r="P766">
            <v>2439</v>
          </cell>
          <cell r="S766">
            <v>2439</v>
          </cell>
          <cell r="Z766">
            <v>2439</v>
          </cell>
          <cell r="AA766">
            <v>0</v>
          </cell>
          <cell r="AB766">
            <v>2439</v>
          </cell>
        </row>
        <row r="767">
          <cell r="C767">
            <v>7</v>
          </cell>
          <cell r="D767" t="str">
            <v>tárgyévi eir.mód.korrekció</v>
          </cell>
          <cell r="I767">
            <v>92</v>
          </cell>
          <cell r="P767">
            <v>92</v>
          </cell>
          <cell r="S767">
            <v>92</v>
          </cell>
          <cell r="Z767">
            <v>92</v>
          </cell>
          <cell r="AA767">
            <v>0</v>
          </cell>
          <cell r="AB767">
            <v>92</v>
          </cell>
        </row>
        <row r="768">
          <cell r="D768" t="str">
            <v>shk.</v>
          </cell>
          <cell r="M768">
            <v>400</v>
          </cell>
          <cell r="P768">
            <v>400</v>
          </cell>
          <cell r="X768">
            <v>400</v>
          </cell>
          <cell r="Z768">
            <v>400</v>
          </cell>
          <cell r="AA768">
            <v>0</v>
          </cell>
          <cell r="AB768">
            <v>400</v>
          </cell>
        </row>
        <row r="769">
          <cell r="C769">
            <v>10</v>
          </cell>
          <cell r="D769" t="str">
            <v>ped.szakkönyv</v>
          </cell>
          <cell r="I769">
            <v>608</v>
          </cell>
          <cell r="P769">
            <v>608</v>
          </cell>
          <cell r="Q769">
            <v>608</v>
          </cell>
          <cell r="Z769">
            <v>608</v>
          </cell>
          <cell r="AA769">
            <v>0</v>
          </cell>
          <cell r="AB769">
            <v>608</v>
          </cell>
        </row>
        <row r="770">
          <cell r="C770">
            <v>12</v>
          </cell>
          <cell r="D770" t="str">
            <v>elvonás</v>
          </cell>
          <cell r="I770">
            <v>-64</v>
          </cell>
          <cell r="P770">
            <v>-64</v>
          </cell>
          <cell r="S770">
            <v>-64</v>
          </cell>
          <cell r="Z770">
            <v>-64</v>
          </cell>
          <cell r="AA770">
            <v>0</v>
          </cell>
          <cell r="AB770">
            <v>-64</v>
          </cell>
        </row>
        <row r="771">
          <cell r="C771">
            <v>13</v>
          </cell>
          <cell r="D771" t="str">
            <v>bérfejlesztés</v>
          </cell>
          <cell r="I771">
            <v>296</v>
          </cell>
          <cell r="P771">
            <v>296</v>
          </cell>
          <cell r="Q771">
            <v>217</v>
          </cell>
          <cell r="R771">
            <v>79</v>
          </cell>
          <cell r="Z771">
            <v>296</v>
          </cell>
          <cell r="AA771">
            <v>0</v>
          </cell>
          <cell r="AB771">
            <v>296</v>
          </cell>
        </row>
        <row r="772">
          <cell r="C772">
            <v>14</v>
          </cell>
          <cell r="D772" t="str">
            <v>4% bérfejlesztés</v>
          </cell>
          <cell r="I772">
            <v>-82</v>
          </cell>
          <cell r="P772">
            <v>-82</v>
          </cell>
          <cell r="Q772">
            <v>-60</v>
          </cell>
          <cell r="R772">
            <v>-22</v>
          </cell>
          <cell r="Z772">
            <v>-82</v>
          </cell>
          <cell r="AA772">
            <v>0</v>
          </cell>
          <cell r="AB772">
            <v>-82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2600</v>
          </cell>
          <cell r="F779">
            <v>0</v>
          </cell>
          <cell r="G779">
            <v>80</v>
          </cell>
          <cell r="H779">
            <v>0</v>
          </cell>
          <cell r="I779">
            <v>84755</v>
          </cell>
          <cell r="J779">
            <v>0</v>
          </cell>
          <cell r="K779">
            <v>0</v>
          </cell>
          <cell r="L779">
            <v>0</v>
          </cell>
          <cell r="M779">
            <v>400</v>
          </cell>
          <cell r="N779">
            <v>1709</v>
          </cell>
          <cell r="O779">
            <v>0</v>
          </cell>
          <cell r="P779">
            <v>89544</v>
          </cell>
          <cell r="Q779">
            <v>58420</v>
          </cell>
          <cell r="R779">
            <v>23551</v>
          </cell>
          <cell r="S779">
            <v>7173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400</v>
          </cell>
          <cell r="Y779">
            <v>0</v>
          </cell>
          <cell r="Z779">
            <v>89544</v>
          </cell>
          <cell r="AA779">
            <v>0</v>
          </cell>
          <cell r="AB779">
            <v>89544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I780">
            <v>18046</v>
          </cell>
          <cell r="P780">
            <v>18046</v>
          </cell>
          <cell r="Q780">
            <v>11931</v>
          </cell>
          <cell r="R780">
            <v>4839</v>
          </cell>
          <cell r="S780">
            <v>1276</v>
          </cell>
          <cell r="Z780">
            <v>18046</v>
          </cell>
          <cell r="AA780">
            <v>0</v>
          </cell>
          <cell r="AB780">
            <v>18046</v>
          </cell>
        </row>
        <row r="781">
          <cell r="C781">
            <v>5</v>
          </cell>
          <cell r="D781" t="str">
            <v>jóváhagyott pénzmaradvány</v>
          </cell>
          <cell r="N781">
            <v>1261</v>
          </cell>
          <cell r="P781">
            <v>1261</v>
          </cell>
          <cell r="Q781">
            <v>421</v>
          </cell>
          <cell r="R781">
            <v>153</v>
          </cell>
          <cell r="Y781">
            <v>687</v>
          </cell>
          <cell r="Z781">
            <v>1261</v>
          </cell>
          <cell r="AA781">
            <v>0</v>
          </cell>
          <cell r="AB781">
            <v>1261</v>
          </cell>
        </row>
        <row r="782">
          <cell r="C782">
            <v>6</v>
          </cell>
          <cell r="D782" t="str">
            <v>pm.terhelő bef.kötelezettség</v>
          </cell>
          <cell r="N782">
            <v>271</v>
          </cell>
          <cell r="P782">
            <v>271</v>
          </cell>
          <cell r="S782">
            <v>271</v>
          </cell>
          <cell r="Z782">
            <v>271</v>
          </cell>
          <cell r="AA782">
            <v>0</v>
          </cell>
          <cell r="AB782">
            <v>271</v>
          </cell>
        </row>
        <row r="783">
          <cell r="C783">
            <v>10</v>
          </cell>
          <cell r="D783" t="str">
            <v>ped.szakkönyv</v>
          </cell>
          <cell r="I783">
            <v>101</v>
          </cell>
          <cell r="P783">
            <v>101</v>
          </cell>
          <cell r="Q783">
            <v>101</v>
          </cell>
          <cell r="Z783">
            <v>101</v>
          </cell>
          <cell r="AA783">
            <v>0</v>
          </cell>
          <cell r="AB783">
            <v>101</v>
          </cell>
        </row>
        <row r="784">
          <cell r="C784">
            <v>12</v>
          </cell>
          <cell r="D784" t="str">
            <v>elvonás</v>
          </cell>
          <cell r="I784">
            <v>-13</v>
          </cell>
          <cell r="P784">
            <v>-13</v>
          </cell>
          <cell r="S784">
            <v>-13</v>
          </cell>
          <cell r="Z784">
            <v>-13</v>
          </cell>
          <cell r="AA784">
            <v>0</v>
          </cell>
          <cell r="AB784">
            <v>-13</v>
          </cell>
        </row>
        <row r="785">
          <cell r="C785">
            <v>13</v>
          </cell>
          <cell r="D785" t="str">
            <v>bérfejlesztés</v>
          </cell>
          <cell r="I785">
            <v>137</v>
          </cell>
          <cell r="P785">
            <v>137</v>
          </cell>
          <cell r="Q785">
            <v>101</v>
          </cell>
          <cell r="R785">
            <v>36</v>
          </cell>
          <cell r="Z785">
            <v>137</v>
          </cell>
          <cell r="AA785">
            <v>0</v>
          </cell>
          <cell r="AB785">
            <v>137</v>
          </cell>
        </row>
        <row r="786">
          <cell r="C786">
            <v>14</v>
          </cell>
          <cell r="D786" t="str">
            <v>4% bérfejlesztés</v>
          </cell>
          <cell r="I786">
            <v>-38</v>
          </cell>
          <cell r="P786">
            <v>-38</v>
          </cell>
          <cell r="Q786">
            <v>-28</v>
          </cell>
          <cell r="R786">
            <v>-10</v>
          </cell>
          <cell r="Z786">
            <v>-38</v>
          </cell>
          <cell r="AA786">
            <v>0</v>
          </cell>
          <cell r="AB786">
            <v>-38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18233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1532</v>
          </cell>
          <cell r="O794">
            <v>0</v>
          </cell>
          <cell r="P794">
            <v>19765</v>
          </cell>
          <cell r="Q794">
            <v>12526</v>
          </cell>
          <cell r="R794">
            <v>5018</v>
          </cell>
          <cell r="S794">
            <v>1534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687</v>
          </cell>
          <cell r="Z794">
            <v>19765</v>
          </cell>
          <cell r="AA794">
            <v>0</v>
          </cell>
          <cell r="AB794">
            <v>19765</v>
          </cell>
        </row>
        <row r="795">
          <cell r="B795" t="str">
            <v>Általános Isk.Egys.Összesen</v>
          </cell>
          <cell r="E795">
            <v>255026</v>
          </cell>
          <cell r="F795">
            <v>0</v>
          </cell>
          <cell r="G795">
            <v>89675</v>
          </cell>
          <cell r="H795">
            <v>0</v>
          </cell>
          <cell r="I795">
            <v>2773264</v>
          </cell>
          <cell r="J795">
            <v>0</v>
          </cell>
          <cell r="K795">
            <v>0</v>
          </cell>
          <cell r="L795">
            <v>0</v>
          </cell>
          <cell r="M795">
            <v>400</v>
          </cell>
          <cell r="N795">
            <v>61171</v>
          </cell>
          <cell r="O795">
            <v>0</v>
          </cell>
          <cell r="P795">
            <v>3179536</v>
          </cell>
          <cell r="Q795">
            <v>1616451</v>
          </cell>
          <cell r="R795">
            <v>662917</v>
          </cell>
          <cell r="S795">
            <v>874884</v>
          </cell>
          <cell r="T795">
            <v>0</v>
          </cell>
          <cell r="U795">
            <v>0</v>
          </cell>
          <cell r="V795">
            <v>0</v>
          </cell>
          <cell r="W795">
            <v>14782</v>
          </cell>
          <cell r="X795">
            <v>564</v>
          </cell>
          <cell r="Y795">
            <v>9938</v>
          </cell>
          <cell r="Z795">
            <v>3179536</v>
          </cell>
          <cell r="AA795">
            <v>0</v>
          </cell>
          <cell r="AB795">
            <v>3179536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E796">
            <v>14652</v>
          </cell>
          <cell r="G796">
            <v>9400</v>
          </cell>
          <cell r="I796">
            <v>173537</v>
          </cell>
          <cell r="P796">
            <v>197589</v>
          </cell>
          <cell r="Q796">
            <v>106258</v>
          </cell>
          <cell r="R796">
            <v>43203</v>
          </cell>
          <cell r="S796">
            <v>47356</v>
          </cell>
          <cell r="W796">
            <v>772</v>
          </cell>
          <cell r="Z796">
            <v>197589</v>
          </cell>
          <cell r="AA796">
            <v>0</v>
          </cell>
          <cell r="AB796">
            <v>197589</v>
          </cell>
        </row>
        <row r="797">
          <cell r="C797">
            <v>2</v>
          </cell>
          <cell r="D797" t="str">
            <v>jóváhagyott pénzmaradvány</v>
          </cell>
          <cell r="N797">
            <v>11090</v>
          </cell>
          <cell r="P797">
            <v>11090</v>
          </cell>
          <cell r="Q797">
            <v>498</v>
          </cell>
          <cell r="R797">
            <v>18</v>
          </cell>
          <cell r="Y797">
            <v>10574</v>
          </cell>
          <cell r="Z797">
            <v>11090</v>
          </cell>
          <cell r="AA797">
            <v>0</v>
          </cell>
          <cell r="AB797">
            <v>11090</v>
          </cell>
        </row>
        <row r="798">
          <cell r="C798">
            <v>3</v>
          </cell>
          <cell r="D798" t="str">
            <v>pm.terhelő bef.kötelezettség</v>
          </cell>
          <cell r="N798">
            <v>901</v>
          </cell>
          <cell r="P798">
            <v>901</v>
          </cell>
          <cell r="S798">
            <v>901</v>
          </cell>
          <cell r="Z798">
            <v>901</v>
          </cell>
          <cell r="AA798">
            <v>0</v>
          </cell>
          <cell r="AB798">
            <v>901</v>
          </cell>
        </row>
        <row r="799">
          <cell r="D799" t="str">
            <v>képviselői keret</v>
          </cell>
          <cell r="I799">
            <v>150</v>
          </cell>
          <cell r="P799">
            <v>150</v>
          </cell>
          <cell r="S799">
            <v>150</v>
          </cell>
          <cell r="Z799">
            <v>150</v>
          </cell>
          <cell r="AA799">
            <v>0</v>
          </cell>
          <cell r="AB799">
            <v>150</v>
          </cell>
        </row>
        <row r="800">
          <cell r="D800" t="str">
            <v>shk.</v>
          </cell>
          <cell r="G800">
            <v>224</v>
          </cell>
          <cell r="J800">
            <v>3430</v>
          </cell>
          <cell r="M800">
            <v>2250</v>
          </cell>
          <cell r="P800">
            <v>5904</v>
          </cell>
          <cell r="Q800">
            <v>160</v>
          </cell>
          <cell r="R800">
            <v>52</v>
          </cell>
          <cell r="S800">
            <v>3442</v>
          </cell>
          <cell r="X800">
            <v>2250</v>
          </cell>
          <cell r="Z800">
            <v>5904</v>
          </cell>
          <cell r="AA800">
            <v>0</v>
          </cell>
          <cell r="AB800">
            <v>5904</v>
          </cell>
        </row>
        <row r="801">
          <cell r="C801">
            <v>9</v>
          </cell>
          <cell r="D801" t="str">
            <v>ped.szakkönyv</v>
          </cell>
          <cell r="I801">
            <v>1237</v>
          </cell>
          <cell r="P801">
            <v>1237</v>
          </cell>
          <cell r="Q801">
            <v>1237</v>
          </cell>
          <cell r="Z801">
            <v>1237</v>
          </cell>
          <cell r="AA801">
            <v>0</v>
          </cell>
          <cell r="AB801">
            <v>1237</v>
          </cell>
        </row>
        <row r="802">
          <cell r="C802">
            <v>12</v>
          </cell>
          <cell r="D802" t="str">
            <v>elvonás</v>
          </cell>
          <cell r="I802">
            <v>-399</v>
          </cell>
          <cell r="P802">
            <v>-399</v>
          </cell>
          <cell r="S802">
            <v>-399</v>
          </cell>
          <cell r="Z802">
            <v>-399</v>
          </cell>
          <cell r="AA802">
            <v>0</v>
          </cell>
          <cell r="AB802">
            <v>-399</v>
          </cell>
        </row>
        <row r="803">
          <cell r="C803">
            <v>13</v>
          </cell>
          <cell r="D803" t="str">
            <v>bérfejlesztés</v>
          </cell>
          <cell r="I803">
            <v>1158</v>
          </cell>
          <cell r="P803">
            <v>1158</v>
          </cell>
          <cell r="Q803">
            <v>851</v>
          </cell>
          <cell r="R803">
            <v>307</v>
          </cell>
          <cell r="Z803">
            <v>1158</v>
          </cell>
          <cell r="AA803">
            <v>0</v>
          </cell>
          <cell r="AB803">
            <v>1158</v>
          </cell>
        </row>
        <row r="804">
          <cell r="C804">
            <v>14</v>
          </cell>
          <cell r="D804" t="str">
            <v>4% bérfejlesztés</v>
          </cell>
          <cell r="I804">
            <v>-320</v>
          </cell>
          <cell r="P804">
            <v>-320</v>
          </cell>
          <cell r="Q804">
            <v>-235</v>
          </cell>
          <cell r="R804">
            <v>-85</v>
          </cell>
          <cell r="Z804">
            <v>-320</v>
          </cell>
          <cell r="AA804">
            <v>0</v>
          </cell>
          <cell r="AB804">
            <v>-320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> </v>
          </cell>
          <cell r="B824" t="str">
            <v>Összesen</v>
          </cell>
          <cell r="D824" t="str">
            <v>Testnev.Ált.Isk.és Közg.G.</v>
          </cell>
          <cell r="E824">
            <v>14652</v>
          </cell>
          <cell r="F824">
            <v>0</v>
          </cell>
          <cell r="G824">
            <v>9624</v>
          </cell>
          <cell r="H824">
            <v>0</v>
          </cell>
          <cell r="I824">
            <v>175363</v>
          </cell>
          <cell r="J824">
            <v>3430</v>
          </cell>
          <cell r="K824">
            <v>0</v>
          </cell>
          <cell r="L824">
            <v>0</v>
          </cell>
          <cell r="M824">
            <v>2250</v>
          </cell>
          <cell r="N824">
            <v>11991</v>
          </cell>
          <cell r="O824">
            <v>0</v>
          </cell>
          <cell r="P824">
            <v>217310</v>
          </cell>
          <cell r="Q824">
            <v>108769</v>
          </cell>
          <cell r="R824">
            <v>43495</v>
          </cell>
          <cell r="S824">
            <v>51450</v>
          </cell>
          <cell r="T824">
            <v>0</v>
          </cell>
          <cell r="U824">
            <v>0</v>
          </cell>
          <cell r="V824">
            <v>0</v>
          </cell>
          <cell r="W824">
            <v>772</v>
          </cell>
          <cell r="X824">
            <v>2250</v>
          </cell>
          <cell r="Y824">
            <v>10574</v>
          </cell>
          <cell r="Z824">
            <v>217310</v>
          </cell>
          <cell r="AA824">
            <v>0</v>
          </cell>
          <cell r="AB824">
            <v>217310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E825">
            <v>12416</v>
          </cell>
          <cell r="G825">
            <v>3757</v>
          </cell>
          <cell r="I825">
            <v>136706</v>
          </cell>
          <cell r="P825">
            <v>152879</v>
          </cell>
          <cell r="Q825">
            <v>82355</v>
          </cell>
          <cell r="R825">
            <v>36900</v>
          </cell>
          <cell r="S825">
            <v>32966</v>
          </cell>
          <cell r="W825">
            <v>658</v>
          </cell>
          <cell r="Z825">
            <v>152879</v>
          </cell>
          <cell r="AA825">
            <v>0</v>
          </cell>
          <cell r="AB825">
            <v>152879</v>
          </cell>
        </row>
        <row r="826">
          <cell r="C826">
            <v>2</v>
          </cell>
          <cell r="D826" t="str">
            <v>jóváhagyott pénzmaradvány</v>
          </cell>
          <cell r="N826">
            <v>368</v>
          </cell>
          <cell r="P826">
            <v>368</v>
          </cell>
          <cell r="Q826">
            <v>271</v>
          </cell>
          <cell r="R826">
            <v>97</v>
          </cell>
          <cell r="Z826">
            <v>368</v>
          </cell>
          <cell r="AA826">
            <v>0</v>
          </cell>
          <cell r="AB826">
            <v>368</v>
          </cell>
        </row>
        <row r="827">
          <cell r="C827">
            <v>3</v>
          </cell>
          <cell r="D827" t="str">
            <v>pm.terhelő bef.kötelezettség</v>
          </cell>
          <cell r="N827">
            <v>236</v>
          </cell>
          <cell r="P827">
            <v>236</v>
          </cell>
          <cell r="S827">
            <v>236</v>
          </cell>
          <cell r="Z827">
            <v>236</v>
          </cell>
          <cell r="AA827">
            <v>0</v>
          </cell>
          <cell r="AB827">
            <v>236</v>
          </cell>
        </row>
        <row r="828">
          <cell r="D828" t="str">
            <v>sh.</v>
          </cell>
          <cell r="J828">
            <v>607</v>
          </cell>
          <cell r="P828">
            <v>607</v>
          </cell>
          <cell r="S828">
            <v>499</v>
          </cell>
          <cell r="X828">
            <v>108</v>
          </cell>
          <cell r="Z828">
            <v>607</v>
          </cell>
          <cell r="AA828">
            <v>0</v>
          </cell>
          <cell r="AB828">
            <v>607</v>
          </cell>
        </row>
        <row r="829">
          <cell r="C829">
            <v>9</v>
          </cell>
          <cell r="D829" t="str">
            <v>ped.szakkönyv</v>
          </cell>
          <cell r="I829">
            <v>754</v>
          </cell>
          <cell r="P829">
            <v>754</v>
          </cell>
          <cell r="Q829">
            <v>754</v>
          </cell>
          <cell r="Z829">
            <v>754</v>
          </cell>
          <cell r="AA829">
            <v>0</v>
          </cell>
          <cell r="AB829">
            <v>754</v>
          </cell>
        </row>
        <row r="830">
          <cell r="C830">
            <v>12</v>
          </cell>
          <cell r="D830" t="str">
            <v>elvonás</v>
          </cell>
          <cell r="I830">
            <v>-575</v>
          </cell>
          <cell r="P830">
            <v>-575</v>
          </cell>
          <cell r="S830">
            <v>-575</v>
          </cell>
          <cell r="Z830">
            <v>-575</v>
          </cell>
          <cell r="AA830">
            <v>0</v>
          </cell>
          <cell r="AB830">
            <v>-575</v>
          </cell>
        </row>
        <row r="831">
          <cell r="C831">
            <v>13</v>
          </cell>
          <cell r="D831" t="str">
            <v>bérfejlesztés</v>
          </cell>
          <cell r="I831">
            <v>1121</v>
          </cell>
          <cell r="P831">
            <v>1121</v>
          </cell>
          <cell r="Q831">
            <v>824</v>
          </cell>
          <cell r="R831">
            <v>297</v>
          </cell>
          <cell r="Z831">
            <v>1121</v>
          </cell>
          <cell r="AA831">
            <v>0</v>
          </cell>
          <cell r="AB831">
            <v>1121</v>
          </cell>
        </row>
        <row r="832">
          <cell r="C832">
            <v>14</v>
          </cell>
          <cell r="D832" t="str">
            <v>4% bérfejlesztés</v>
          </cell>
          <cell r="I832">
            <v>-310</v>
          </cell>
          <cell r="P832">
            <v>-310</v>
          </cell>
          <cell r="Q832">
            <v>-228</v>
          </cell>
          <cell r="R832">
            <v>-82</v>
          </cell>
          <cell r="Z832">
            <v>-310</v>
          </cell>
          <cell r="AA832">
            <v>0</v>
          </cell>
          <cell r="AB832">
            <v>-310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12416</v>
          </cell>
          <cell r="F847">
            <v>0</v>
          </cell>
          <cell r="G847">
            <v>3757</v>
          </cell>
          <cell r="H847">
            <v>0</v>
          </cell>
          <cell r="I847">
            <v>137696</v>
          </cell>
          <cell r="J847">
            <v>607</v>
          </cell>
          <cell r="K847">
            <v>0</v>
          </cell>
          <cell r="L847">
            <v>0</v>
          </cell>
          <cell r="M847">
            <v>0</v>
          </cell>
          <cell r="N847">
            <v>604</v>
          </cell>
          <cell r="O847">
            <v>0</v>
          </cell>
          <cell r="P847">
            <v>155080</v>
          </cell>
          <cell r="Q847">
            <v>83976</v>
          </cell>
          <cell r="R847">
            <v>37212</v>
          </cell>
          <cell r="S847">
            <v>33126</v>
          </cell>
          <cell r="T847">
            <v>0</v>
          </cell>
          <cell r="U847">
            <v>0</v>
          </cell>
          <cell r="V847">
            <v>0</v>
          </cell>
          <cell r="W847">
            <v>658</v>
          </cell>
          <cell r="X847">
            <v>108</v>
          </cell>
          <cell r="Y847">
            <v>0</v>
          </cell>
          <cell r="Z847">
            <v>155080</v>
          </cell>
          <cell r="AA847">
            <v>0</v>
          </cell>
          <cell r="AB847">
            <v>155080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E848">
            <v>9826</v>
          </cell>
          <cell r="G848">
            <v>5809</v>
          </cell>
          <cell r="I848">
            <v>127393</v>
          </cell>
          <cell r="P848">
            <v>143028</v>
          </cell>
          <cell r="Q848">
            <v>77830</v>
          </cell>
          <cell r="R848">
            <v>30584</v>
          </cell>
          <cell r="S848">
            <v>34174</v>
          </cell>
          <cell r="W848">
            <v>440</v>
          </cell>
          <cell r="Z848">
            <v>143028</v>
          </cell>
          <cell r="AA848">
            <v>0</v>
          </cell>
          <cell r="AB848">
            <v>143028</v>
          </cell>
        </row>
        <row r="849">
          <cell r="C849">
            <v>2</v>
          </cell>
          <cell r="D849" t="str">
            <v>jóváhagyott pénzmaradvány</v>
          </cell>
          <cell r="N849">
            <v>1874</v>
          </cell>
          <cell r="P849">
            <v>1874</v>
          </cell>
          <cell r="Q849">
            <v>775</v>
          </cell>
          <cell r="R849">
            <v>207</v>
          </cell>
          <cell r="Y849">
            <v>892</v>
          </cell>
          <cell r="Z849">
            <v>1874</v>
          </cell>
          <cell r="AA849">
            <v>0</v>
          </cell>
          <cell r="AB849">
            <v>1874</v>
          </cell>
        </row>
        <row r="850">
          <cell r="C850">
            <v>4</v>
          </cell>
          <cell r="D850" t="str">
            <v>tárgyévi eir.mód.korrekció</v>
          </cell>
          <cell r="I850">
            <v>230</v>
          </cell>
          <cell r="P850">
            <v>230</v>
          </cell>
          <cell r="Y850">
            <v>230</v>
          </cell>
          <cell r="Z850">
            <v>230</v>
          </cell>
          <cell r="AA850">
            <v>0</v>
          </cell>
          <cell r="AB850">
            <v>230</v>
          </cell>
        </row>
        <row r="851">
          <cell r="D851" t="str">
            <v>Német Kisebbségi Önkormányzat</v>
          </cell>
          <cell r="I851">
            <v>60</v>
          </cell>
          <cell r="P851">
            <v>60</v>
          </cell>
          <cell r="S851">
            <v>60</v>
          </cell>
          <cell r="Z851">
            <v>60</v>
          </cell>
          <cell r="AA851">
            <v>0</v>
          </cell>
          <cell r="AB851">
            <v>60</v>
          </cell>
        </row>
        <row r="852">
          <cell r="C852">
            <v>9</v>
          </cell>
          <cell r="D852" t="str">
            <v>ped.szakkönyv</v>
          </cell>
          <cell r="I852">
            <v>675</v>
          </cell>
          <cell r="P852">
            <v>675</v>
          </cell>
          <cell r="Q852">
            <v>675</v>
          </cell>
          <cell r="Z852">
            <v>675</v>
          </cell>
          <cell r="AA852">
            <v>0</v>
          </cell>
          <cell r="AB852">
            <v>675</v>
          </cell>
        </row>
        <row r="853">
          <cell r="C853">
            <v>12</v>
          </cell>
          <cell r="D853" t="str">
            <v>elvonás</v>
          </cell>
          <cell r="I853">
            <v>-323</v>
          </cell>
          <cell r="P853">
            <v>-323</v>
          </cell>
          <cell r="S853">
            <v>-323</v>
          </cell>
          <cell r="Z853">
            <v>-323</v>
          </cell>
          <cell r="AA853">
            <v>0</v>
          </cell>
          <cell r="AB853">
            <v>-323</v>
          </cell>
        </row>
        <row r="854">
          <cell r="C854">
            <v>13</v>
          </cell>
          <cell r="D854" t="str">
            <v>bérfejlesztés</v>
          </cell>
          <cell r="I854">
            <v>579</v>
          </cell>
          <cell r="P854">
            <v>579</v>
          </cell>
          <cell r="Q854">
            <v>426</v>
          </cell>
          <cell r="R854">
            <v>153</v>
          </cell>
          <cell r="Z854">
            <v>579</v>
          </cell>
          <cell r="AA854">
            <v>0</v>
          </cell>
          <cell r="AB854">
            <v>579</v>
          </cell>
        </row>
        <row r="855">
          <cell r="C855">
            <v>14</v>
          </cell>
          <cell r="D855" t="str">
            <v>4% bérfejlesztés</v>
          </cell>
          <cell r="I855">
            <v>-160</v>
          </cell>
          <cell r="P855">
            <v>-160</v>
          </cell>
          <cell r="Q855">
            <v>-118</v>
          </cell>
          <cell r="R855">
            <v>-42</v>
          </cell>
          <cell r="Z855">
            <v>-160</v>
          </cell>
          <cell r="AA855">
            <v>0</v>
          </cell>
          <cell r="AB855">
            <v>-160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9826</v>
          </cell>
          <cell r="F870">
            <v>0</v>
          </cell>
          <cell r="G870">
            <v>5809</v>
          </cell>
          <cell r="H870">
            <v>0</v>
          </cell>
          <cell r="I870">
            <v>128454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1874</v>
          </cell>
          <cell r="O870">
            <v>0</v>
          </cell>
          <cell r="P870">
            <v>145963</v>
          </cell>
          <cell r="Q870">
            <v>79588</v>
          </cell>
          <cell r="R870">
            <v>30902</v>
          </cell>
          <cell r="S870">
            <v>33911</v>
          </cell>
          <cell r="T870">
            <v>0</v>
          </cell>
          <cell r="U870">
            <v>0</v>
          </cell>
          <cell r="V870">
            <v>0</v>
          </cell>
          <cell r="W870">
            <v>440</v>
          </cell>
          <cell r="X870">
            <v>0</v>
          </cell>
          <cell r="Y870">
            <v>1122</v>
          </cell>
          <cell r="Z870">
            <v>145963</v>
          </cell>
          <cell r="AA870">
            <v>0</v>
          </cell>
          <cell r="AB870">
            <v>145963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E871">
            <v>46817</v>
          </cell>
          <cell r="G871">
            <v>56398</v>
          </cell>
          <cell r="I871">
            <v>767981</v>
          </cell>
          <cell r="P871">
            <v>871196</v>
          </cell>
          <cell r="Q871">
            <v>454085</v>
          </cell>
          <cell r="R871">
            <v>191962</v>
          </cell>
          <cell r="S871">
            <v>220352</v>
          </cell>
          <cell r="W871">
            <v>3597</v>
          </cell>
          <cell r="Y871">
            <v>1200</v>
          </cell>
          <cell r="Z871">
            <v>871196</v>
          </cell>
          <cell r="AA871">
            <v>0</v>
          </cell>
          <cell r="AB871">
            <v>871196</v>
          </cell>
        </row>
        <row r="872">
          <cell r="C872">
            <v>2</v>
          </cell>
          <cell r="D872" t="str">
            <v>jóváhagyott pénzmaradvány</v>
          </cell>
          <cell r="N872">
            <v>16786</v>
          </cell>
          <cell r="P872">
            <v>16786</v>
          </cell>
          <cell r="Q872">
            <v>5834</v>
          </cell>
          <cell r="R872">
            <v>2088</v>
          </cell>
          <cell r="Y872">
            <v>8864</v>
          </cell>
          <cell r="Z872">
            <v>16786</v>
          </cell>
          <cell r="AA872">
            <v>0</v>
          </cell>
          <cell r="AB872">
            <v>16786</v>
          </cell>
        </row>
        <row r="873">
          <cell r="C873">
            <v>3</v>
          </cell>
          <cell r="D873" t="str">
            <v>pm.terhelő bef.kötelezettség</v>
          </cell>
          <cell r="N873">
            <v>2765</v>
          </cell>
          <cell r="P873">
            <v>2765</v>
          </cell>
          <cell r="S873">
            <v>2765</v>
          </cell>
          <cell r="Z873">
            <v>2765</v>
          </cell>
          <cell r="AA873">
            <v>0</v>
          </cell>
          <cell r="AB873">
            <v>2765</v>
          </cell>
        </row>
        <row r="874">
          <cell r="D874" t="str">
            <v>shk.</v>
          </cell>
          <cell r="G874">
            <v>5976</v>
          </cell>
          <cell r="J874">
            <v>941</v>
          </cell>
          <cell r="P874">
            <v>6917</v>
          </cell>
          <cell r="S874">
            <v>5849</v>
          </cell>
          <cell r="X874">
            <v>1068</v>
          </cell>
          <cell r="Z874">
            <v>6917</v>
          </cell>
          <cell r="AA874">
            <v>0</v>
          </cell>
          <cell r="AB874">
            <v>6917</v>
          </cell>
        </row>
        <row r="875">
          <cell r="D875" t="str">
            <v>shk.p.maradvány</v>
          </cell>
          <cell r="P875">
            <v>0</v>
          </cell>
          <cell r="S875">
            <v>613</v>
          </cell>
          <cell r="W875">
            <v>4</v>
          </cell>
          <cell r="X875">
            <v>897</v>
          </cell>
          <cell r="Y875">
            <v>-1514</v>
          </cell>
          <cell r="Z875">
            <v>0</v>
          </cell>
          <cell r="AA875">
            <v>0</v>
          </cell>
          <cell r="AB875">
            <v>0</v>
          </cell>
        </row>
        <row r="876">
          <cell r="D876" t="str">
            <v>mód.</v>
          </cell>
          <cell r="P876">
            <v>0</v>
          </cell>
          <cell r="S876">
            <v>2648</v>
          </cell>
          <cell r="W876">
            <v>1</v>
          </cell>
          <cell r="X876">
            <v>1072</v>
          </cell>
          <cell r="Y876">
            <v>-3721</v>
          </cell>
          <cell r="Z876">
            <v>0</v>
          </cell>
          <cell r="AA876">
            <v>0</v>
          </cell>
          <cell r="AB876">
            <v>0</v>
          </cell>
        </row>
        <row r="877">
          <cell r="D877" t="str">
            <v>mód.</v>
          </cell>
          <cell r="G877">
            <v>5215</v>
          </cell>
          <cell r="J877">
            <v>1085</v>
          </cell>
          <cell r="P877">
            <v>6300</v>
          </cell>
          <cell r="Q877">
            <v>-796</v>
          </cell>
          <cell r="S877">
            <v>5822</v>
          </cell>
          <cell r="X877">
            <v>1274</v>
          </cell>
          <cell r="Z877">
            <v>6300</v>
          </cell>
          <cell r="AA877">
            <v>0</v>
          </cell>
          <cell r="AB877">
            <v>6300</v>
          </cell>
        </row>
        <row r="878">
          <cell r="D878" t="str">
            <v>képviselői keret</v>
          </cell>
          <cell r="I878">
            <v>50</v>
          </cell>
          <cell r="P878">
            <v>50</v>
          </cell>
          <cell r="S878">
            <v>50</v>
          </cell>
          <cell r="Z878">
            <v>50</v>
          </cell>
          <cell r="AA878">
            <v>0</v>
          </cell>
          <cell r="AB878">
            <v>50</v>
          </cell>
        </row>
        <row r="879">
          <cell r="C879">
            <v>9</v>
          </cell>
          <cell r="D879" t="str">
            <v>ped.szakkönyv</v>
          </cell>
          <cell r="I879">
            <v>3330</v>
          </cell>
          <cell r="P879">
            <v>3330</v>
          </cell>
          <cell r="Q879">
            <v>3330</v>
          </cell>
          <cell r="Z879">
            <v>3330</v>
          </cell>
          <cell r="AA879">
            <v>0</v>
          </cell>
          <cell r="AB879">
            <v>3330</v>
          </cell>
        </row>
        <row r="880">
          <cell r="C880">
            <v>12</v>
          </cell>
          <cell r="D880" t="str">
            <v>elvonás</v>
          </cell>
          <cell r="I880">
            <v>-3850</v>
          </cell>
          <cell r="P880">
            <v>-3850</v>
          </cell>
          <cell r="S880">
            <v>-3850</v>
          </cell>
          <cell r="Z880">
            <v>-3850</v>
          </cell>
          <cell r="AA880">
            <v>0</v>
          </cell>
          <cell r="AB880">
            <v>-3850</v>
          </cell>
        </row>
        <row r="881">
          <cell r="C881">
            <v>13</v>
          </cell>
          <cell r="D881" t="str">
            <v>bérfejlesztés</v>
          </cell>
          <cell r="I881">
            <v>11925</v>
          </cell>
          <cell r="P881">
            <v>11925</v>
          </cell>
          <cell r="Q881">
            <v>8768</v>
          </cell>
          <cell r="R881">
            <v>3157</v>
          </cell>
          <cell r="Z881">
            <v>11925</v>
          </cell>
          <cell r="AA881">
            <v>0</v>
          </cell>
          <cell r="AB881">
            <v>11925</v>
          </cell>
        </row>
        <row r="882">
          <cell r="C882">
            <v>14</v>
          </cell>
          <cell r="D882" t="str">
            <v>4% bérfejlesztés</v>
          </cell>
          <cell r="I882">
            <v>-2987</v>
          </cell>
          <cell r="P882">
            <v>-2987</v>
          </cell>
          <cell r="Q882">
            <v>-2196</v>
          </cell>
          <cell r="R882">
            <v>-791</v>
          </cell>
          <cell r="Z882">
            <v>-2987</v>
          </cell>
          <cell r="AA882">
            <v>0</v>
          </cell>
          <cell r="AB882">
            <v>-2987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46817</v>
          </cell>
          <cell r="F904">
            <v>0</v>
          </cell>
          <cell r="G904">
            <v>67589</v>
          </cell>
          <cell r="H904">
            <v>0</v>
          </cell>
          <cell r="I904">
            <v>776449</v>
          </cell>
          <cell r="J904">
            <v>2026</v>
          </cell>
          <cell r="K904">
            <v>0</v>
          </cell>
          <cell r="L904">
            <v>0</v>
          </cell>
          <cell r="M904">
            <v>0</v>
          </cell>
          <cell r="N904">
            <v>19551</v>
          </cell>
          <cell r="O904">
            <v>0</v>
          </cell>
          <cell r="P904">
            <v>912432</v>
          </cell>
          <cell r="Q904">
            <v>469025</v>
          </cell>
          <cell r="R904">
            <v>196416</v>
          </cell>
          <cell r="S904">
            <v>234249</v>
          </cell>
          <cell r="T904">
            <v>0</v>
          </cell>
          <cell r="U904">
            <v>0</v>
          </cell>
          <cell r="V904">
            <v>0</v>
          </cell>
          <cell r="W904">
            <v>3602</v>
          </cell>
          <cell r="X904">
            <v>4311</v>
          </cell>
          <cell r="Y904">
            <v>4829</v>
          </cell>
          <cell r="Z904">
            <v>912432</v>
          </cell>
          <cell r="AA904">
            <v>0</v>
          </cell>
          <cell r="AB904">
            <v>912432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E905">
            <v>4640</v>
          </cell>
          <cell r="G905">
            <v>1810</v>
          </cell>
          <cell r="I905">
            <v>87166</v>
          </cell>
          <cell r="P905">
            <v>93616</v>
          </cell>
          <cell r="Q905">
            <v>49115</v>
          </cell>
          <cell r="R905">
            <v>20355</v>
          </cell>
          <cell r="S905">
            <v>23137</v>
          </cell>
          <cell r="W905">
            <v>1009</v>
          </cell>
          <cell r="Z905">
            <v>93616</v>
          </cell>
          <cell r="AA905">
            <v>0</v>
          </cell>
          <cell r="AB905">
            <v>93616</v>
          </cell>
        </row>
        <row r="906">
          <cell r="C906">
            <v>2</v>
          </cell>
          <cell r="D906" t="str">
            <v>jóváhagyott pénzmaradvány</v>
          </cell>
          <cell r="N906">
            <v>4155</v>
          </cell>
          <cell r="P906">
            <v>4155</v>
          </cell>
          <cell r="Q906">
            <v>2626</v>
          </cell>
          <cell r="R906">
            <v>951</v>
          </cell>
          <cell r="Y906">
            <v>578</v>
          </cell>
          <cell r="Z906">
            <v>4155</v>
          </cell>
          <cell r="AA906">
            <v>0</v>
          </cell>
          <cell r="AB906">
            <v>4155</v>
          </cell>
        </row>
        <row r="907">
          <cell r="C907">
            <v>3</v>
          </cell>
          <cell r="D907" t="str">
            <v>pm.terhelő bef.kötelezettség</v>
          </cell>
          <cell r="N907">
            <v>2029</v>
          </cell>
          <cell r="P907">
            <v>2029</v>
          </cell>
          <cell r="S907">
            <v>2029</v>
          </cell>
          <cell r="Z907">
            <v>2029</v>
          </cell>
          <cell r="AA907">
            <v>0</v>
          </cell>
          <cell r="AB907">
            <v>2029</v>
          </cell>
        </row>
        <row r="908">
          <cell r="D908" t="str">
            <v>shk.</v>
          </cell>
          <cell r="P908">
            <v>0</v>
          </cell>
          <cell r="S908">
            <v>-507</v>
          </cell>
          <cell r="X908">
            <v>507</v>
          </cell>
          <cell r="Z908">
            <v>0</v>
          </cell>
          <cell r="AA908">
            <v>0</v>
          </cell>
          <cell r="AB908">
            <v>0</v>
          </cell>
        </row>
        <row r="909">
          <cell r="C909">
            <v>9</v>
          </cell>
          <cell r="D909" t="str">
            <v>ped.szakkönyv</v>
          </cell>
          <cell r="I909">
            <v>382</v>
          </cell>
          <cell r="P909">
            <v>382</v>
          </cell>
          <cell r="Q909">
            <v>382</v>
          </cell>
          <cell r="Z909">
            <v>382</v>
          </cell>
          <cell r="AA909">
            <v>0</v>
          </cell>
          <cell r="AB909">
            <v>382</v>
          </cell>
        </row>
        <row r="910">
          <cell r="C910">
            <v>12</v>
          </cell>
          <cell r="D910" t="str">
            <v>elvonás</v>
          </cell>
          <cell r="I910">
            <v>-378</v>
          </cell>
          <cell r="P910">
            <v>-378</v>
          </cell>
          <cell r="S910">
            <v>-378</v>
          </cell>
          <cell r="Z910">
            <v>-378</v>
          </cell>
          <cell r="AA910">
            <v>0</v>
          </cell>
          <cell r="AB910">
            <v>-378</v>
          </cell>
        </row>
        <row r="911">
          <cell r="C911">
            <v>13</v>
          </cell>
          <cell r="D911" t="str">
            <v>bérfejlesztés</v>
          </cell>
          <cell r="I911">
            <v>842</v>
          </cell>
          <cell r="P911">
            <v>842</v>
          </cell>
          <cell r="Q911">
            <v>619</v>
          </cell>
          <cell r="R911">
            <v>223</v>
          </cell>
          <cell r="Z911">
            <v>842</v>
          </cell>
          <cell r="AA911">
            <v>0</v>
          </cell>
          <cell r="AB911">
            <v>842</v>
          </cell>
        </row>
        <row r="912">
          <cell r="C912">
            <v>14</v>
          </cell>
          <cell r="D912" t="str">
            <v>4% bérfejlesztés</v>
          </cell>
          <cell r="I912">
            <v>-233</v>
          </cell>
          <cell r="P912">
            <v>-233</v>
          </cell>
          <cell r="Q912">
            <v>-171</v>
          </cell>
          <cell r="R912">
            <v>-62</v>
          </cell>
          <cell r="Z912">
            <v>-233</v>
          </cell>
          <cell r="AA912">
            <v>0</v>
          </cell>
          <cell r="AB912">
            <v>-233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4640</v>
          </cell>
          <cell r="F945">
            <v>0</v>
          </cell>
          <cell r="G945">
            <v>1810</v>
          </cell>
          <cell r="H945">
            <v>0</v>
          </cell>
          <cell r="I945">
            <v>87779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6184</v>
          </cell>
          <cell r="O945">
            <v>0</v>
          </cell>
          <cell r="P945">
            <v>100413</v>
          </cell>
          <cell r="Q945">
            <v>52571</v>
          </cell>
          <cell r="R945">
            <v>21467</v>
          </cell>
          <cell r="S945">
            <v>24281</v>
          </cell>
          <cell r="T945">
            <v>0</v>
          </cell>
          <cell r="U945">
            <v>0</v>
          </cell>
          <cell r="V945">
            <v>0</v>
          </cell>
          <cell r="W945">
            <v>1009</v>
          </cell>
          <cell r="X945">
            <v>507</v>
          </cell>
          <cell r="Y945">
            <v>578</v>
          </cell>
          <cell r="Z945">
            <v>100413</v>
          </cell>
          <cell r="AA945">
            <v>0</v>
          </cell>
          <cell r="AB945">
            <v>100413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E946">
            <v>6724</v>
          </cell>
          <cell r="G946">
            <v>3716</v>
          </cell>
          <cell r="I946">
            <v>90857</v>
          </cell>
          <cell r="P946">
            <v>101297</v>
          </cell>
          <cell r="Q946">
            <v>55082</v>
          </cell>
          <cell r="R946">
            <v>22604</v>
          </cell>
          <cell r="S946">
            <v>23429</v>
          </cell>
          <cell r="W946">
            <v>182</v>
          </cell>
          <cell r="Z946">
            <v>101297</v>
          </cell>
          <cell r="AA946">
            <v>0</v>
          </cell>
          <cell r="AB946">
            <v>101297</v>
          </cell>
        </row>
        <row r="947">
          <cell r="C947">
            <v>2</v>
          </cell>
          <cell r="D947" t="str">
            <v>jóváhagyott pénzmaradvány</v>
          </cell>
          <cell r="N947">
            <v>-839</v>
          </cell>
          <cell r="P947">
            <v>-839</v>
          </cell>
          <cell r="Q947">
            <v>150</v>
          </cell>
          <cell r="R947">
            <v>18</v>
          </cell>
          <cell r="S947">
            <v>-1007</v>
          </cell>
          <cell r="Z947">
            <v>-839</v>
          </cell>
          <cell r="AA947">
            <v>0</v>
          </cell>
          <cell r="AB947">
            <v>-839</v>
          </cell>
        </row>
        <row r="948">
          <cell r="C948">
            <v>3</v>
          </cell>
          <cell r="D948" t="str">
            <v>pm.terhelő bef.kötelezettség</v>
          </cell>
          <cell r="N948">
            <v>1199</v>
          </cell>
          <cell r="P948">
            <v>1199</v>
          </cell>
          <cell r="S948">
            <v>1199</v>
          </cell>
          <cell r="Z948">
            <v>1199</v>
          </cell>
          <cell r="AA948">
            <v>0</v>
          </cell>
          <cell r="AB948">
            <v>1199</v>
          </cell>
        </row>
        <row r="949">
          <cell r="D949" t="str">
            <v>shk.</v>
          </cell>
          <cell r="J949">
            <v>1086</v>
          </cell>
          <cell r="P949">
            <v>1086</v>
          </cell>
          <cell r="Q949">
            <v>139</v>
          </cell>
          <cell r="R949">
            <v>51</v>
          </cell>
          <cell r="S949">
            <v>596</v>
          </cell>
          <cell r="X949">
            <v>300</v>
          </cell>
          <cell r="Z949">
            <v>1086</v>
          </cell>
          <cell r="AA949">
            <v>0</v>
          </cell>
          <cell r="AB949">
            <v>1086</v>
          </cell>
        </row>
        <row r="950">
          <cell r="C950">
            <v>9</v>
          </cell>
          <cell r="D950" t="str">
            <v>ped.szakkönyv</v>
          </cell>
          <cell r="I950">
            <v>416</v>
          </cell>
          <cell r="P950">
            <v>416</v>
          </cell>
          <cell r="Q950">
            <v>416</v>
          </cell>
          <cell r="Z950">
            <v>416</v>
          </cell>
          <cell r="AA950">
            <v>0</v>
          </cell>
          <cell r="AB950">
            <v>416</v>
          </cell>
        </row>
        <row r="951">
          <cell r="C951">
            <v>12</v>
          </cell>
          <cell r="D951" t="str">
            <v>elvonás</v>
          </cell>
          <cell r="I951">
            <v>-424</v>
          </cell>
          <cell r="P951">
            <v>-424</v>
          </cell>
          <cell r="S951">
            <v>-424</v>
          </cell>
          <cell r="Z951">
            <v>-424</v>
          </cell>
          <cell r="AA951">
            <v>0</v>
          </cell>
          <cell r="AB951">
            <v>-424</v>
          </cell>
        </row>
        <row r="952">
          <cell r="C952">
            <v>13</v>
          </cell>
          <cell r="D952" t="str">
            <v>bérfejlesztés</v>
          </cell>
          <cell r="I952">
            <v>812</v>
          </cell>
          <cell r="P952">
            <v>812</v>
          </cell>
          <cell r="Q952">
            <v>597</v>
          </cell>
          <cell r="R952">
            <v>215</v>
          </cell>
          <cell r="Z952">
            <v>812</v>
          </cell>
          <cell r="AA952">
            <v>0</v>
          </cell>
          <cell r="AB952">
            <v>812</v>
          </cell>
        </row>
        <row r="953">
          <cell r="C953">
            <v>14</v>
          </cell>
          <cell r="D953" t="str">
            <v>4% bérfejlesztés</v>
          </cell>
          <cell r="I953">
            <v>-224</v>
          </cell>
          <cell r="P953">
            <v>-224</v>
          </cell>
          <cell r="Q953">
            <v>-165</v>
          </cell>
          <cell r="R953">
            <v>-59</v>
          </cell>
          <cell r="Z953">
            <v>-224</v>
          </cell>
          <cell r="AA953">
            <v>0</v>
          </cell>
          <cell r="AB953">
            <v>-224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6724</v>
          </cell>
          <cell r="F971">
            <v>0</v>
          </cell>
          <cell r="G971">
            <v>3716</v>
          </cell>
          <cell r="H971">
            <v>0</v>
          </cell>
          <cell r="I971">
            <v>91437</v>
          </cell>
          <cell r="J971">
            <v>1086</v>
          </cell>
          <cell r="K971">
            <v>0</v>
          </cell>
          <cell r="L971">
            <v>0</v>
          </cell>
          <cell r="M971">
            <v>0</v>
          </cell>
          <cell r="N971">
            <v>360</v>
          </cell>
          <cell r="O971">
            <v>0</v>
          </cell>
          <cell r="P971">
            <v>103323</v>
          </cell>
          <cell r="Q971">
            <v>56219</v>
          </cell>
          <cell r="R971">
            <v>22829</v>
          </cell>
          <cell r="S971">
            <v>23793</v>
          </cell>
          <cell r="T971">
            <v>0</v>
          </cell>
          <cell r="U971">
            <v>0</v>
          </cell>
          <cell r="V971">
            <v>0</v>
          </cell>
          <cell r="W971">
            <v>182</v>
          </cell>
          <cell r="X971">
            <v>300</v>
          </cell>
          <cell r="Y971">
            <v>0</v>
          </cell>
          <cell r="Z971">
            <v>103323</v>
          </cell>
          <cell r="AA971">
            <v>0</v>
          </cell>
          <cell r="AB971">
            <v>103323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E972">
            <v>7214</v>
          </cell>
          <cell r="G972">
            <v>6709</v>
          </cell>
          <cell r="I972">
            <v>276935</v>
          </cell>
          <cell r="P972">
            <v>290858</v>
          </cell>
          <cell r="Q972">
            <v>159184</v>
          </cell>
          <cell r="R972">
            <v>64983</v>
          </cell>
          <cell r="S972">
            <v>64694</v>
          </cell>
          <cell r="W972">
            <v>1997</v>
          </cell>
          <cell r="Z972">
            <v>290858</v>
          </cell>
          <cell r="AA972">
            <v>0</v>
          </cell>
          <cell r="AB972">
            <v>290858</v>
          </cell>
        </row>
        <row r="973">
          <cell r="C973">
            <v>2</v>
          </cell>
          <cell r="D973" t="str">
            <v>jóváhagyott pénzmaradvány</v>
          </cell>
          <cell r="N973">
            <v>2561</v>
          </cell>
          <cell r="P973">
            <v>2561</v>
          </cell>
          <cell r="Q973">
            <v>1883</v>
          </cell>
          <cell r="R973">
            <v>678</v>
          </cell>
          <cell r="Z973">
            <v>2561</v>
          </cell>
          <cell r="AA973">
            <v>0</v>
          </cell>
          <cell r="AB973">
            <v>2561</v>
          </cell>
        </row>
        <row r="974">
          <cell r="C974">
            <v>3</v>
          </cell>
          <cell r="D974" t="str">
            <v>pm.terhelő bef.kötelezettség</v>
          </cell>
          <cell r="N974">
            <v>1627</v>
          </cell>
          <cell r="P974">
            <v>1627</v>
          </cell>
          <cell r="S974">
            <v>1627</v>
          </cell>
          <cell r="Z974">
            <v>1627</v>
          </cell>
          <cell r="AA974">
            <v>0</v>
          </cell>
          <cell r="AB974">
            <v>1627</v>
          </cell>
        </row>
        <row r="975">
          <cell r="B975" t="str">
            <v>Kerényi</v>
          </cell>
          <cell r="D975" t="str">
            <v>tisztségviselői keret </v>
          </cell>
          <cell r="I975">
            <v>20</v>
          </cell>
          <cell r="P975">
            <v>20</v>
          </cell>
          <cell r="S975">
            <v>20</v>
          </cell>
          <cell r="Z975">
            <v>20</v>
          </cell>
          <cell r="AA975">
            <v>0</v>
          </cell>
          <cell r="AB975">
            <v>20</v>
          </cell>
        </row>
        <row r="976">
          <cell r="D976" t="str">
            <v>Sportbizottság</v>
          </cell>
          <cell r="I976">
            <v>100</v>
          </cell>
          <cell r="P976">
            <v>100</v>
          </cell>
          <cell r="S976">
            <v>100</v>
          </cell>
          <cell r="Z976">
            <v>100</v>
          </cell>
          <cell r="AA976">
            <v>0</v>
          </cell>
          <cell r="AB976">
            <v>100</v>
          </cell>
        </row>
        <row r="977">
          <cell r="D977" t="str">
            <v>Okt.Biz. Keret</v>
          </cell>
          <cell r="I977">
            <v>50</v>
          </cell>
          <cell r="P977">
            <v>50</v>
          </cell>
          <cell r="S977">
            <v>50</v>
          </cell>
          <cell r="Z977">
            <v>50</v>
          </cell>
          <cell r="AA977">
            <v>0</v>
          </cell>
          <cell r="AB977">
            <v>50</v>
          </cell>
        </row>
        <row r="978">
          <cell r="C978">
            <v>9</v>
          </cell>
          <cell r="D978" t="str">
            <v>ped.szakkönyv</v>
          </cell>
          <cell r="I978">
            <v>1237</v>
          </cell>
          <cell r="P978">
            <v>1237</v>
          </cell>
          <cell r="Q978">
            <v>1237</v>
          </cell>
          <cell r="Z978">
            <v>1237</v>
          </cell>
          <cell r="AA978">
            <v>0</v>
          </cell>
          <cell r="AB978">
            <v>1237</v>
          </cell>
        </row>
        <row r="979">
          <cell r="D979" t="str">
            <v>shk.</v>
          </cell>
          <cell r="G979">
            <v>494</v>
          </cell>
          <cell r="J979">
            <v>2123</v>
          </cell>
          <cell r="P979">
            <v>2617</v>
          </cell>
          <cell r="Q979">
            <v>624</v>
          </cell>
          <cell r="R979">
            <v>165</v>
          </cell>
          <cell r="S979">
            <v>1666</v>
          </cell>
          <cell r="X979">
            <v>162</v>
          </cell>
          <cell r="Z979">
            <v>2617</v>
          </cell>
          <cell r="AA979">
            <v>0</v>
          </cell>
          <cell r="AB979">
            <v>2617</v>
          </cell>
        </row>
        <row r="980">
          <cell r="C980">
            <v>12</v>
          </cell>
          <cell r="D980" t="str">
            <v>elvonás</v>
          </cell>
          <cell r="I980">
            <v>-709</v>
          </cell>
          <cell r="P980">
            <v>-709</v>
          </cell>
          <cell r="S980">
            <v>-709</v>
          </cell>
          <cell r="Z980">
            <v>-709</v>
          </cell>
          <cell r="AA980">
            <v>0</v>
          </cell>
          <cell r="AB980">
            <v>-709</v>
          </cell>
        </row>
        <row r="981">
          <cell r="C981">
            <v>13</v>
          </cell>
          <cell r="D981" t="str">
            <v>bérfejlesztés</v>
          </cell>
          <cell r="I981">
            <v>1650</v>
          </cell>
          <cell r="P981">
            <v>1650</v>
          </cell>
          <cell r="Q981">
            <v>1213</v>
          </cell>
          <cell r="R981">
            <v>437</v>
          </cell>
          <cell r="Z981">
            <v>1650</v>
          </cell>
          <cell r="AA981">
            <v>0</v>
          </cell>
          <cell r="AB981">
            <v>1650</v>
          </cell>
        </row>
        <row r="982">
          <cell r="C982">
            <v>14</v>
          </cell>
          <cell r="D982" t="str">
            <v>4% bérfejlesztés</v>
          </cell>
          <cell r="I982">
            <v>-456</v>
          </cell>
          <cell r="P982">
            <v>-456</v>
          </cell>
          <cell r="Q982">
            <v>-335</v>
          </cell>
          <cell r="R982">
            <v>-121</v>
          </cell>
          <cell r="Z982">
            <v>-456</v>
          </cell>
          <cell r="AA982">
            <v>0</v>
          </cell>
          <cell r="AB982">
            <v>-456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7214</v>
          </cell>
          <cell r="F1000">
            <v>0</v>
          </cell>
          <cell r="G1000">
            <v>7203</v>
          </cell>
          <cell r="H1000">
            <v>0</v>
          </cell>
          <cell r="I1000">
            <v>278827</v>
          </cell>
          <cell r="J1000">
            <v>2123</v>
          </cell>
          <cell r="K1000">
            <v>0</v>
          </cell>
          <cell r="L1000">
            <v>0</v>
          </cell>
          <cell r="M1000">
            <v>0</v>
          </cell>
          <cell r="N1000">
            <v>4188</v>
          </cell>
          <cell r="O1000">
            <v>0</v>
          </cell>
          <cell r="P1000">
            <v>299555</v>
          </cell>
          <cell r="Q1000">
            <v>163806</v>
          </cell>
          <cell r="R1000">
            <v>66142</v>
          </cell>
          <cell r="S1000">
            <v>67448</v>
          </cell>
          <cell r="T1000">
            <v>0</v>
          </cell>
          <cell r="U1000">
            <v>0</v>
          </cell>
          <cell r="V1000">
            <v>0</v>
          </cell>
          <cell r="W1000">
            <v>1997</v>
          </cell>
          <cell r="X1000">
            <v>162</v>
          </cell>
          <cell r="Y1000">
            <v>0</v>
          </cell>
          <cell r="Z1000">
            <v>299555</v>
          </cell>
          <cell r="AA1000">
            <v>0</v>
          </cell>
          <cell r="AB1000">
            <v>299555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E1001">
            <v>6300</v>
          </cell>
          <cell r="G1001">
            <v>3580</v>
          </cell>
          <cell r="I1001">
            <v>235385</v>
          </cell>
          <cell r="J1001">
            <v>900</v>
          </cell>
          <cell r="M1001">
            <v>2000</v>
          </cell>
          <cell r="P1001">
            <v>248165</v>
          </cell>
          <cell r="Q1001">
            <v>145693</v>
          </cell>
          <cell r="R1001">
            <v>58425</v>
          </cell>
          <cell r="S1001">
            <v>41661</v>
          </cell>
          <cell r="W1001">
            <v>386</v>
          </cell>
          <cell r="X1001">
            <v>2000</v>
          </cell>
          <cell r="Z1001">
            <v>248165</v>
          </cell>
          <cell r="AA1001">
            <v>0</v>
          </cell>
          <cell r="AB1001">
            <v>248165</v>
          </cell>
        </row>
        <row r="1002">
          <cell r="C1002">
            <v>2</v>
          </cell>
          <cell r="D1002" t="str">
            <v>jóváhagyott pénzmaradvány</v>
          </cell>
          <cell r="N1002">
            <v>18767</v>
          </cell>
          <cell r="P1002">
            <v>18767</v>
          </cell>
          <cell r="Q1002">
            <v>1470</v>
          </cell>
          <cell r="R1002">
            <v>434</v>
          </cell>
          <cell r="Y1002">
            <v>16863</v>
          </cell>
          <cell r="Z1002">
            <v>18767</v>
          </cell>
          <cell r="AA1002">
            <v>0</v>
          </cell>
          <cell r="AB1002">
            <v>18767</v>
          </cell>
        </row>
        <row r="1003">
          <cell r="C1003">
            <v>3</v>
          </cell>
          <cell r="D1003" t="str">
            <v>pm.terhelő bef.kötelezettség</v>
          </cell>
          <cell r="N1003">
            <v>603</v>
          </cell>
          <cell r="P1003">
            <v>603</v>
          </cell>
          <cell r="S1003">
            <v>603</v>
          </cell>
          <cell r="Z1003">
            <v>603</v>
          </cell>
          <cell r="AA1003">
            <v>0</v>
          </cell>
          <cell r="AB1003">
            <v>603</v>
          </cell>
        </row>
        <row r="1004">
          <cell r="C1004">
            <v>9</v>
          </cell>
          <cell r="D1004" t="str">
            <v>ped.szakkönyv</v>
          </cell>
          <cell r="I1004">
            <v>1181</v>
          </cell>
          <cell r="P1004">
            <v>1181</v>
          </cell>
          <cell r="Q1004">
            <v>1181</v>
          </cell>
          <cell r="Z1004">
            <v>1181</v>
          </cell>
          <cell r="AA1004">
            <v>0</v>
          </cell>
          <cell r="AB1004">
            <v>1181</v>
          </cell>
        </row>
        <row r="1005">
          <cell r="C1005">
            <v>12</v>
          </cell>
          <cell r="D1005" t="str">
            <v>elvonás</v>
          </cell>
          <cell r="I1005">
            <v>-446</v>
          </cell>
          <cell r="P1005">
            <v>-446</v>
          </cell>
          <cell r="S1005">
            <v>-446</v>
          </cell>
          <cell r="Z1005">
            <v>-446</v>
          </cell>
          <cell r="AA1005">
            <v>0</v>
          </cell>
          <cell r="AB1005">
            <v>-446</v>
          </cell>
        </row>
        <row r="1006">
          <cell r="C1006">
            <v>13</v>
          </cell>
          <cell r="D1006" t="str">
            <v>bérfejlesztés</v>
          </cell>
          <cell r="I1006">
            <v>1801</v>
          </cell>
          <cell r="P1006">
            <v>1801</v>
          </cell>
          <cell r="Q1006">
            <v>1324</v>
          </cell>
          <cell r="R1006">
            <v>477</v>
          </cell>
          <cell r="Z1006">
            <v>1801</v>
          </cell>
          <cell r="AA1006">
            <v>0</v>
          </cell>
          <cell r="AB1006">
            <v>1801</v>
          </cell>
        </row>
        <row r="1007">
          <cell r="C1007">
            <v>14</v>
          </cell>
          <cell r="D1007" t="str">
            <v>4% bérfejlesztés</v>
          </cell>
          <cell r="I1007">
            <v>-498</v>
          </cell>
          <cell r="P1007">
            <v>-498</v>
          </cell>
          <cell r="Q1007">
            <v>-366</v>
          </cell>
          <cell r="R1007">
            <v>-132</v>
          </cell>
          <cell r="Z1007">
            <v>-498</v>
          </cell>
          <cell r="AA1007">
            <v>0</v>
          </cell>
          <cell r="AB1007">
            <v>-498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6300</v>
          </cell>
          <cell r="F1028">
            <v>0</v>
          </cell>
          <cell r="G1028">
            <v>3580</v>
          </cell>
          <cell r="H1028">
            <v>0</v>
          </cell>
          <cell r="I1028">
            <v>237423</v>
          </cell>
          <cell r="J1028">
            <v>900</v>
          </cell>
          <cell r="K1028">
            <v>0</v>
          </cell>
          <cell r="L1028">
            <v>0</v>
          </cell>
          <cell r="M1028">
            <v>2000</v>
          </cell>
          <cell r="N1028">
            <v>19370</v>
          </cell>
          <cell r="O1028">
            <v>0</v>
          </cell>
          <cell r="P1028">
            <v>269573</v>
          </cell>
          <cell r="Q1028">
            <v>149302</v>
          </cell>
          <cell r="R1028">
            <v>59204</v>
          </cell>
          <cell r="S1028">
            <v>41818</v>
          </cell>
          <cell r="T1028">
            <v>0</v>
          </cell>
          <cell r="U1028">
            <v>0</v>
          </cell>
          <cell r="V1028">
            <v>0</v>
          </cell>
          <cell r="W1028">
            <v>386</v>
          </cell>
          <cell r="X1028">
            <v>2000</v>
          </cell>
          <cell r="Y1028">
            <v>16863</v>
          </cell>
          <cell r="Z1028">
            <v>269573</v>
          </cell>
          <cell r="AA1028">
            <v>0</v>
          </cell>
          <cell r="AB1028">
            <v>269573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E1029">
            <v>8300</v>
          </cell>
          <cell r="G1029">
            <v>16000</v>
          </cell>
          <cell r="H1029">
            <v>200</v>
          </cell>
          <cell r="I1029">
            <v>223859</v>
          </cell>
          <cell r="J1029">
            <v>500</v>
          </cell>
          <cell r="M1029">
            <v>8000</v>
          </cell>
          <cell r="P1029">
            <v>256859</v>
          </cell>
          <cell r="Q1029">
            <v>139856</v>
          </cell>
          <cell r="R1029">
            <v>56947</v>
          </cell>
          <cell r="S1029">
            <v>50646</v>
          </cell>
          <cell r="W1029">
            <v>1210</v>
          </cell>
          <cell r="X1029">
            <v>8200</v>
          </cell>
          <cell r="Z1029">
            <v>256859</v>
          </cell>
          <cell r="AA1029">
            <v>0</v>
          </cell>
          <cell r="AB1029">
            <v>256859</v>
          </cell>
        </row>
        <row r="1030">
          <cell r="C1030">
            <v>2</v>
          </cell>
          <cell r="D1030" t="str">
            <v>jóváhagyott pénzmaradvány</v>
          </cell>
          <cell r="N1030">
            <v>27092</v>
          </cell>
          <cell r="P1030">
            <v>27092</v>
          </cell>
          <cell r="Q1030">
            <v>2573</v>
          </cell>
          <cell r="R1030">
            <v>755</v>
          </cell>
          <cell r="Y1030">
            <v>23764</v>
          </cell>
          <cell r="Z1030">
            <v>27092</v>
          </cell>
          <cell r="AA1030">
            <v>0</v>
          </cell>
          <cell r="AB1030">
            <v>27092</v>
          </cell>
        </row>
        <row r="1031">
          <cell r="C1031">
            <v>4</v>
          </cell>
          <cell r="D1031" t="str">
            <v>tárgyévi eir.mód.korrekció</v>
          </cell>
          <cell r="I1031">
            <v>80</v>
          </cell>
          <cell r="P1031">
            <v>80</v>
          </cell>
          <cell r="Y1031">
            <v>80</v>
          </cell>
          <cell r="Z1031">
            <v>80</v>
          </cell>
          <cell r="AA1031">
            <v>0</v>
          </cell>
          <cell r="AB1031">
            <v>80</v>
          </cell>
        </row>
        <row r="1032">
          <cell r="C1032">
            <v>9</v>
          </cell>
          <cell r="D1032" t="str">
            <v>ped.szakkönyv</v>
          </cell>
          <cell r="I1032">
            <v>1204</v>
          </cell>
          <cell r="P1032">
            <v>1204</v>
          </cell>
          <cell r="Q1032">
            <v>1204</v>
          </cell>
          <cell r="Z1032">
            <v>1204</v>
          </cell>
          <cell r="AA1032">
            <v>0</v>
          </cell>
          <cell r="AB1032">
            <v>1204</v>
          </cell>
        </row>
        <row r="1033">
          <cell r="C1033">
            <v>12</v>
          </cell>
          <cell r="D1033" t="str">
            <v>elvonás</v>
          </cell>
          <cell r="I1033">
            <v>-2344</v>
          </cell>
          <cell r="P1033">
            <v>-2344</v>
          </cell>
          <cell r="S1033">
            <v>-2344</v>
          </cell>
          <cell r="Z1033">
            <v>-2344</v>
          </cell>
          <cell r="AA1033">
            <v>0</v>
          </cell>
          <cell r="AB1033">
            <v>-2344</v>
          </cell>
        </row>
        <row r="1034">
          <cell r="C1034">
            <v>13</v>
          </cell>
          <cell r="D1034" t="str">
            <v>bérfejlesztés</v>
          </cell>
          <cell r="I1034">
            <v>993</v>
          </cell>
          <cell r="P1034">
            <v>993</v>
          </cell>
          <cell r="Q1034">
            <v>730</v>
          </cell>
          <cell r="R1034">
            <v>263</v>
          </cell>
          <cell r="Z1034">
            <v>993</v>
          </cell>
          <cell r="AA1034">
            <v>0</v>
          </cell>
          <cell r="AB1034">
            <v>993</v>
          </cell>
        </row>
        <row r="1035">
          <cell r="C1035">
            <v>14</v>
          </cell>
          <cell r="D1035" t="str">
            <v>4% bérfejlesztés</v>
          </cell>
          <cell r="I1035">
            <v>-275</v>
          </cell>
          <cell r="P1035">
            <v>-275</v>
          </cell>
          <cell r="Q1035">
            <v>-202</v>
          </cell>
          <cell r="R1035">
            <v>-73</v>
          </cell>
          <cell r="Z1035">
            <v>-275</v>
          </cell>
          <cell r="AA1035">
            <v>0</v>
          </cell>
          <cell r="AB1035">
            <v>-275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8300</v>
          </cell>
          <cell r="F1052">
            <v>0</v>
          </cell>
          <cell r="G1052">
            <v>16000</v>
          </cell>
          <cell r="H1052">
            <v>200</v>
          </cell>
          <cell r="I1052">
            <v>223517</v>
          </cell>
          <cell r="J1052">
            <v>500</v>
          </cell>
          <cell r="K1052">
            <v>0</v>
          </cell>
          <cell r="L1052">
            <v>0</v>
          </cell>
          <cell r="M1052">
            <v>8000</v>
          </cell>
          <cell r="N1052">
            <v>27092</v>
          </cell>
          <cell r="O1052">
            <v>0</v>
          </cell>
          <cell r="P1052">
            <v>283609</v>
          </cell>
          <cell r="Q1052">
            <v>144161</v>
          </cell>
          <cell r="R1052">
            <v>57892</v>
          </cell>
          <cell r="S1052">
            <v>48302</v>
          </cell>
          <cell r="T1052">
            <v>0</v>
          </cell>
          <cell r="U1052">
            <v>0</v>
          </cell>
          <cell r="V1052">
            <v>0</v>
          </cell>
          <cell r="W1052">
            <v>1210</v>
          </cell>
          <cell r="X1052">
            <v>8200</v>
          </cell>
          <cell r="Y1052">
            <v>23844</v>
          </cell>
          <cell r="Z1052">
            <v>283609</v>
          </cell>
          <cell r="AA1052">
            <v>0</v>
          </cell>
          <cell r="AB1052">
            <v>283609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E1053">
            <v>540</v>
          </cell>
          <cell r="G1053">
            <v>16000</v>
          </cell>
          <cell r="I1053">
            <v>198079</v>
          </cell>
          <cell r="P1053">
            <v>214619</v>
          </cell>
          <cell r="Q1053">
            <v>138330</v>
          </cell>
          <cell r="R1053">
            <v>54109</v>
          </cell>
          <cell r="S1053">
            <v>21980</v>
          </cell>
          <cell r="W1053">
            <v>200</v>
          </cell>
          <cell r="Z1053">
            <v>214619</v>
          </cell>
          <cell r="AA1053">
            <v>0</v>
          </cell>
          <cell r="AB1053">
            <v>214619</v>
          </cell>
        </row>
        <row r="1054">
          <cell r="C1054">
            <v>2</v>
          </cell>
          <cell r="D1054" t="str">
            <v>jóváhagyott pénzmaradvány</v>
          </cell>
          <cell r="N1054">
            <v>21383</v>
          </cell>
          <cell r="P1054">
            <v>21383</v>
          </cell>
          <cell r="Q1054">
            <v>706</v>
          </cell>
          <cell r="R1054">
            <v>245</v>
          </cell>
          <cell r="Y1054">
            <v>20432</v>
          </cell>
          <cell r="Z1054">
            <v>21383</v>
          </cell>
          <cell r="AA1054">
            <v>0</v>
          </cell>
          <cell r="AB1054">
            <v>21383</v>
          </cell>
        </row>
        <row r="1055">
          <cell r="C1055">
            <v>3</v>
          </cell>
          <cell r="D1055" t="str">
            <v>pm.terhelő bef.kötelezettség</v>
          </cell>
          <cell r="N1055">
            <v>315</v>
          </cell>
          <cell r="P1055">
            <v>315</v>
          </cell>
          <cell r="S1055">
            <v>315</v>
          </cell>
          <cell r="Z1055">
            <v>315</v>
          </cell>
          <cell r="AA1055">
            <v>0</v>
          </cell>
          <cell r="AB1055">
            <v>315</v>
          </cell>
        </row>
        <row r="1056">
          <cell r="C1056">
            <v>9</v>
          </cell>
          <cell r="D1056" t="str">
            <v>ped.szakkönyv</v>
          </cell>
          <cell r="I1056">
            <v>1125</v>
          </cell>
          <cell r="P1056">
            <v>1125</v>
          </cell>
          <cell r="Q1056">
            <v>1125</v>
          </cell>
          <cell r="Z1056">
            <v>1125</v>
          </cell>
          <cell r="AA1056">
            <v>0</v>
          </cell>
          <cell r="AB1056">
            <v>1125</v>
          </cell>
        </row>
        <row r="1057">
          <cell r="D1057" t="str">
            <v>hiánypótlás</v>
          </cell>
          <cell r="I1057">
            <v>10000</v>
          </cell>
          <cell r="P1057">
            <v>10000</v>
          </cell>
          <cell r="S1057">
            <v>10000</v>
          </cell>
          <cell r="Z1057">
            <v>10000</v>
          </cell>
          <cell r="AA1057">
            <v>0</v>
          </cell>
          <cell r="AB1057">
            <v>10000</v>
          </cell>
        </row>
        <row r="1058">
          <cell r="C1058">
            <v>13</v>
          </cell>
          <cell r="D1058" t="str">
            <v>bérfejlesztés</v>
          </cell>
          <cell r="I1058">
            <v>1300</v>
          </cell>
          <cell r="P1058">
            <v>1300</v>
          </cell>
          <cell r="Q1058">
            <v>956</v>
          </cell>
          <cell r="R1058">
            <v>344</v>
          </cell>
          <cell r="Z1058">
            <v>1300</v>
          </cell>
          <cell r="AA1058">
            <v>0</v>
          </cell>
          <cell r="AB1058">
            <v>1300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C1076">
            <v>14</v>
          </cell>
          <cell r="D1076" t="str">
            <v>4% bérfejlesztés</v>
          </cell>
          <cell r="I1076">
            <v>-359</v>
          </cell>
          <cell r="P1076">
            <v>-359</v>
          </cell>
          <cell r="Q1076">
            <v>-264</v>
          </cell>
          <cell r="R1076">
            <v>-95</v>
          </cell>
          <cell r="Z1076">
            <v>-359</v>
          </cell>
          <cell r="AA1076">
            <v>0</v>
          </cell>
          <cell r="AB1076">
            <v>-359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540</v>
          </cell>
          <cell r="F1077">
            <v>0</v>
          </cell>
          <cell r="G1077">
            <v>16000</v>
          </cell>
          <cell r="H1077">
            <v>0</v>
          </cell>
          <cell r="I1077">
            <v>210145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21698</v>
          </cell>
          <cell r="O1077">
            <v>0</v>
          </cell>
          <cell r="P1077">
            <v>248383</v>
          </cell>
          <cell r="Q1077">
            <v>140853</v>
          </cell>
          <cell r="R1077">
            <v>54603</v>
          </cell>
          <cell r="S1077">
            <v>32295</v>
          </cell>
          <cell r="T1077">
            <v>0</v>
          </cell>
          <cell r="U1077">
            <v>0</v>
          </cell>
          <cell r="V1077">
            <v>0</v>
          </cell>
          <cell r="W1077">
            <v>200</v>
          </cell>
          <cell r="X1077">
            <v>0</v>
          </cell>
          <cell r="Y1077">
            <v>20432</v>
          </cell>
          <cell r="Z1077">
            <v>248383</v>
          </cell>
          <cell r="AA1077">
            <v>0</v>
          </cell>
          <cell r="AB1077">
            <v>248383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G1078">
            <v>4030</v>
          </cell>
          <cell r="I1078">
            <v>144820</v>
          </cell>
          <cell r="P1078">
            <v>148850</v>
          </cell>
          <cell r="Q1078">
            <v>91283</v>
          </cell>
          <cell r="R1078">
            <v>36205</v>
          </cell>
          <cell r="S1078">
            <v>20915</v>
          </cell>
          <cell r="Y1078">
            <v>447</v>
          </cell>
          <cell r="Z1078">
            <v>148850</v>
          </cell>
          <cell r="AA1078">
            <v>0</v>
          </cell>
          <cell r="AB1078">
            <v>148850</v>
          </cell>
        </row>
        <row r="1079">
          <cell r="C1079">
            <v>2</v>
          </cell>
          <cell r="D1079" t="str">
            <v>jóváhagyott pénzmaradvány</v>
          </cell>
          <cell r="N1079">
            <v>6125</v>
          </cell>
          <cell r="P1079">
            <v>6125</v>
          </cell>
          <cell r="Q1079">
            <v>1890</v>
          </cell>
          <cell r="R1079">
            <v>556</v>
          </cell>
          <cell r="Y1079">
            <v>3679</v>
          </cell>
          <cell r="Z1079">
            <v>6125</v>
          </cell>
          <cell r="AA1079">
            <v>0</v>
          </cell>
          <cell r="AB1079">
            <v>6125</v>
          </cell>
        </row>
        <row r="1080">
          <cell r="C1080">
            <v>4</v>
          </cell>
          <cell r="D1080" t="str">
            <v>tárgyévi eir.mód.korrekció</v>
          </cell>
          <cell r="I1080">
            <v>465</v>
          </cell>
          <cell r="P1080">
            <v>465</v>
          </cell>
          <cell r="Y1080">
            <v>465</v>
          </cell>
          <cell r="Z1080">
            <v>465</v>
          </cell>
          <cell r="AA1080">
            <v>0</v>
          </cell>
          <cell r="AB1080">
            <v>465</v>
          </cell>
        </row>
        <row r="1081">
          <cell r="B1081" t="str">
            <v>33/2000.(03.17)</v>
          </cell>
          <cell r="D1081" t="str">
            <v>táncegyüttes,Örökség turizmus</v>
          </cell>
          <cell r="I1081">
            <v>300</v>
          </cell>
          <cell r="P1081">
            <v>300</v>
          </cell>
          <cell r="S1081">
            <v>300</v>
          </cell>
          <cell r="Z1081">
            <v>300</v>
          </cell>
          <cell r="AA1081">
            <v>0</v>
          </cell>
          <cell r="AB1081">
            <v>300</v>
          </cell>
        </row>
        <row r="1082">
          <cell r="D1082" t="str">
            <v>Német kisebbség</v>
          </cell>
          <cell r="I1082">
            <v>60</v>
          </cell>
          <cell r="P1082">
            <v>60</v>
          </cell>
          <cell r="S1082">
            <v>60</v>
          </cell>
          <cell r="Z1082">
            <v>60</v>
          </cell>
          <cell r="AA1082">
            <v>0</v>
          </cell>
          <cell r="AB1082">
            <v>60</v>
          </cell>
        </row>
        <row r="1083">
          <cell r="C1083">
            <v>9</v>
          </cell>
          <cell r="D1083" t="str">
            <v>ped.szakkönyv</v>
          </cell>
          <cell r="I1083">
            <v>900</v>
          </cell>
          <cell r="P1083">
            <v>900</v>
          </cell>
          <cell r="Q1083">
            <v>900</v>
          </cell>
          <cell r="Z1083">
            <v>900</v>
          </cell>
          <cell r="AA1083">
            <v>0</v>
          </cell>
          <cell r="AB1083">
            <v>900</v>
          </cell>
        </row>
        <row r="1084">
          <cell r="D1084" t="str">
            <v>pót1 viharkárok</v>
          </cell>
          <cell r="I1084">
            <v>2</v>
          </cell>
          <cell r="P1084">
            <v>2</v>
          </cell>
          <cell r="X1084">
            <v>2</v>
          </cell>
          <cell r="Z1084">
            <v>2</v>
          </cell>
          <cell r="AA1084">
            <v>0</v>
          </cell>
          <cell r="AB1084">
            <v>2</v>
          </cell>
        </row>
        <row r="1085">
          <cell r="C1085">
            <v>12</v>
          </cell>
          <cell r="D1085" t="str">
            <v>elvonás</v>
          </cell>
          <cell r="I1085">
            <v>-434</v>
          </cell>
          <cell r="P1085">
            <v>-434</v>
          </cell>
          <cell r="S1085">
            <v>-434</v>
          </cell>
          <cell r="Z1085">
            <v>-434</v>
          </cell>
          <cell r="AA1085">
            <v>0</v>
          </cell>
          <cell r="AB1085">
            <v>-434</v>
          </cell>
        </row>
        <row r="1086">
          <cell r="C1086">
            <v>13</v>
          </cell>
          <cell r="D1086" t="str">
            <v>bérfejlesztés</v>
          </cell>
          <cell r="I1086">
            <v>1352</v>
          </cell>
          <cell r="P1086">
            <v>1352</v>
          </cell>
          <cell r="Q1086">
            <v>994</v>
          </cell>
          <cell r="R1086">
            <v>358</v>
          </cell>
          <cell r="Z1086">
            <v>1352</v>
          </cell>
          <cell r="AA1086">
            <v>0</v>
          </cell>
          <cell r="AB1086">
            <v>1352</v>
          </cell>
        </row>
        <row r="1087">
          <cell r="C1087">
            <v>14</v>
          </cell>
          <cell r="D1087" t="str">
            <v>4% bérfejlesztés</v>
          </cell>
          <cell r="I1087">
            <v>-374</v>
          </cell>
          <cell r="P1087">
            <v>-374</v>
          </cell>
          <cell r="Q1087">
            <v>-275</v>
          </cell>
          <cell r="R1087">
            <v>-99</v>
          </cell>
          <cell r="Z1087">
            <v>-374</v>
          </cell>
          <cell r="AA1087">
            <v>0</v>
          </cell>
          <cell r="AB1087">
            <v>-374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4030</v>
          </cell>
          <cell r="H1105">
            <v>0</v>
          </cell>
          <cell r="I1105">
            <v>147091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6125</v>
          </cell>
          <cell r="O1105">
            <v>0</v>
          </cell>
          <cell r="P1105">
            <v>157246</v>
          </cell>
          <cell r="Q1105">
            <v>94792</v>
          </cell>
          <cell r="R1105">
            <v>37020</v>
          </cell>
          <cell r="S1105">
            <v>20841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2</v>
          </cell>
          <cell r="Y1105">
            <v>4591</v>
          </cell>
          <cell r="Z1105">
            <v>157246</v>
          </cell>
          <cell r="AA1105">
            <v>0</v>
          </cell>
          <cell r="AB1105">
            <v>157246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E1106">
            <v>5550</v>
          </cell>
          <cell r="G1106">
            <v>4909</v>
          </cell>
          <cell r="I1106">
            <v>121899</v>
          </cell>
          <cell r="P1106">
            <v>132358</v>
          </cell>
          <cell r="Q1106">
            <v>71784</v>
          </cell>
          <cell r="R1106">
            <v>29703</v>
          </cell>
          <cell r="S1106">
            <v>30684</v>
          </cell>
          <cell r="W1106">
            <v>187</v>
          </cell>
          <cell r="Z1106">
            <v>132358</v>
          </cell>
          <cell r="AA1106">
            <v>0</v>
          </cell>
          <cell r="AB1106">
            <v>132358</v>
          </cell>
        </row>
        <row r="1107">
          <cell r="C1107">
            <v>2</v>
          </cell>
          <cell r="D1107" t="str">
            <v>jóváhagyott pénzmaradvány</v>
          </cell>
          <cell r="N1107">
            <v>16182</v>
          </cell>
          <cell r="P1107">
            <v>16182</v>
          </cell>
          <cell r="Q1107">
            <v>724</v>
          </cell>
          <cell r="R1107">
            <v>18</v>
          </cell>
          <cell r="Y1107">
            <v>15440</v>
          </cell>
          <cell r="Z1107">
            <v>16182</v>
          </cell>
          <cell r="AA1107">
            <v>0</v>
          </cell>
          <cell r="AB1107">
            <v>16182</v>
          </cell>
        </row>
        <row r="1108">
          <cell r="C1108">
            <v>3</v>
          </cell>
          <cell r="D1108" t="str">
            <v>pm.terhelő bef.kötelezettség</v>
          </cell>
          <cell r="N1108">
            <v>4482</v>
          </cell>
          <cell r="P1108">
            <v>4482</v>
          </cell>
          <cell r="S1108">
            <v>4482</v>
          </cell>
          <cell r="Z1108">
            <v>4482</v>
          </cell>
          <cell r="AA1108">
            <v>0</v>
          </cell>
          <cell r="AB1108">
            <v>4482</v>
          </cell>
        </row>
        <row r="1109">
          <cell r="C1109">
            <v>9</v>
          </cell>
          <cell r="D1109" t="str">
            <v>ped.szakkönyv</v>
          </cell>
          <cell r="I1109">
            <v>607</v>
          </cell>
          <cell r="P1109">
            <v>607</v>
          </cell>
          <cell r="Q1109">
            <v>607</v>
          </cell>
          <cell r="Z1109">
            <v>607</v>
          </cell>
          <cell r="AA1109">
            <v>0</v>
          </cell>
          <cell r="AB1109">
            <v>607</v>
          </cell>
        </row>
        <row r="1110">
          <cell r="C1110">
            <v>12</v>
          </cell>
          <cell r="D1110" t="str">
            <v>elvonás</v>
          </cell>
          <cell r="I1110">
            <v>-631</v>
          </cell>
          <cell r="P1110">
            <v>-631</v>
          </cell>
          <cell r="S1110">
            <v>-631</v>
          </cell>
          <cell r="Z1110">
            <v>-631</v>
          </cell>
          <cell r="AA1110">
            <v>0</v>
          </cell>
          <cell r="AB1110">
            <v>-631</v>
          </cell>
        </row>
        <row r="1111">
          <cell r="C1111">
            <v>13</v>
          </cell>
          <cell r="D1111" t="str">
            <v>bérfejlesztés</v>
          </cell>
          <cell r="I1111">
            <v>725</v>
          </cell>
          <cell r="P1111">
            <v>725</v>
          </cell>
          <cell r="Q1111">
            <v>533</v>
          </cell>
          <cell r="R1111">
            <v>192</v>
          </cell>
          <cell r="Z1111">
            <v>725</v>
          </cell>
          <cell r="AA1111">
            <v>0</v>
          </cell>
          <cell r="AB1111">
            <v>725</v>
          </cell>
        </row>
        <row r="1112">
          <cell r="C1112">
            <v>14</v>
          </cell>
          <cell r="D1112" t="str">
            <v>4% bérfejlesztés</v>
          </cell>
          <cell r="I1112">
            <v>-200</v>
          </cell>
          <cell r="P1112">
            <v>-200</v>
          </cell>
          <cell r="Q1112">
            <v>-147</v>
          </cell>
          <cell r="R1112">
            <v>-53</v>
          </cell>
          <cell r="Z1112">
            <v>-200</v>
          </cell>
          <cell r="AA1112">
            <v>0</v>
          </cell>
          <cell r="AB1112">
            <v>-200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5550</v>
          </cell>
          <cell r="F1127">
            <v>0</v>
          </cell>
          <cell r="G1127">
            <v>4909</v>
          </cell>
          <cell r="H1127">
            <v>0</v>
          </cell>
          <cell r="I1127">
            <v>122400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20664</v>
          </cell>
          <cell r="O1127">
            <v>0</v>
          </cell>
          <cell r="P1127">
            <v>153523</v>
          </cell>
          <cell r="Q1127">
            <v>73501</v>
          </cell>
          <cell r="R1127">
            <v>29860</v>
          </cell>
          <cell r="S1127">
            <v>34535</v>
          </cell>
          <cell r="T1127">
            <v>0</v>
          </cell>
          <cell r="U1127">
            <v>0</v>
          </cell>
          <cell r="V1127">
            <v>0</v>
          </cell>
          <cell r="W1127">
            <v>187</v>
          </cell>
          <cell r="X1127">
            <v>0</v>
          </cell>
          <cell r="Y1127">
            <v>15440</v>
          </cell>
          <cell r="Z1127">
            <v>153523</v>
          </cell>
          <cell r="AA1127">
            <v>0</v>
          </cell>
          <cell r="AB1127">
            <v>153523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G1128">
            <v>5900</v>
          </cell>
          <cell r="I1128">
            <v>113889</v>
          </cell>
          <cell r="P1128">
            <v>119789</v>
          </cell>
          <cell r="Q1128">
            <v>71455</v>
          </cell>
          <cell r="R1128">
            <v>29497</v>
          </cell>
          <cell r="S1128">
            <v>16337</v>
          </cell>
          <cell r="Y1128">
            <v>2500</v>
          </cell>
          <cell r="Z1128">
            <v>119789</v>
          </cell>
          <cell r="AA1128">
            <v>0</v>
          </cell>
          <cell r="AB1128">
            <v>119789</v>
          </cell>
        </row>
        <row r="1129">
          <cell r="D1129" t="str">
            <v>sh.</v>
          </cell>
          <cell r="G1129">
            <v>282</v>
          </cell>
          <cell r="M1129">
            <v>2682</v>
          </cell>
          <cell r="P1129">
            <v>2964</v>
          </cell>
          <cell r="S1129">
            <v>282</v>
          </cell>
          <cell r="X1129">
            <v>2682</v>
          </cell>
          <cell r="Z1129">
            <v>2964</v>
          </cell>
          <cell r="AA1129">
            <v>0</v>
          </cell>
          <cell r="AB1129">
            <v>2964</v>
          </cell>
        </row>
        <row r="1130">
          <cell r="C1130">
            <v>2</v>
          </cell>
          <cell r="D1130" t="str">
            <v>jóváhagyott pénzmaradvány</v>
          </cell>
          <cell r="N1130">
            <v>11247</v>
          </cell>
          <cell r="P1130">
            <v>11247</v>
          </cell>
          <cell r="Q1130">
            <v>147</v>
          </cell>
          <cell r="R1130">
            <v>24</v>
          </cell>
          <cell r="Y1130">
            <v>11076</v>
          </cell>
          <cell r="Z1130">
            <v>11247</v>
          </cell>
          <cell r="AA1130">
            <v>0</v>
          </cell>
          <cell r="AB1130">
            <v>11247</v>
          </cell>
        </row>
        <row r="1131">
          <cell r="C1131">
            <v>3</v>
          </cell>
          <cell r="D1131" t="str">
            <v>pm.terhelő bef.kötelezettség</v>
          </cell>
          <cell r="N1131">
            <v>1397</v>
          </cell>
          <cell r="P1131">
            <v>1397</v>
          </cell>
          <cell r="S1131">
            <v>1397</v>
          </cell>
          <cell r="Z1131">
            <v>1397</v>
          </cell>
          <cell r="AA1131">
            <v>0</v>
          </cell>
          <cell r="AB1131">
            <v>1397</v>
          </cell>
        </row>
        <row r="1132">
          <cell r="C1132">
            <v>9</v>
          </cell>
          <cell r="D1132" t="str">
            <v>ped.szakkönyv</v>
          </cell>
          <cell r="I1132">
            <v>596</v>
          </cell>
          <cell r="P1132">
            <v>596</v>
          </cell>
          <cell r="Q1132">
            <v>596</v>
          </cell>
          <cell r="Z1132">
            <v>596</v>
          </cell>
          <cell r="AA1132">
            <v>0</v>
          </cell>
          <cell r="AB1132">
            <v>596</v>
          </cell>
        </row>
        <row r="1133">
          <cell r="D1133" t="str">
            <v>sh.pm.</v>
          </cell>
          <cell r="P1133">
            <v>0</v>
          </cell>
          <cell r="S1133">
            <v>1247</v>
          </cell>
          <cell r="X1133">
            <v>10000</v>
          </cell>
          <cell r="Y1133">
            <v>-11247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D1134" t="str">
            <v>sh.</v>
          </cell>
          <cell r="J1134">
            <v>300</v>
          </cell>
          <cell r="P1134">
            <v>300</v>
          </cell>
          <cell r="S1134">
            <v>300</v>
          </cell>
          <cell r="Z1134">
            <v>300</v>
          </cell>
          <cell r="AA1134">
            <v>0</v>
          </cell>
          <cell r="AB1134">
            <v>300</v>
          </cell>
        </row>
        <row r="1135">
          <cell r="D1135" t="str">
            <v>sh.</v>
          </cell>
          <cell r="P1135">
            <v>0</v>
          </cell>
          <cell r="S1135">
            <v>2500</v>
          </cell>
          <cell r="Y1135">
            <v>-2500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C1136">
            <v>12</v>
          </cell>
          <cell r="D1136" t="str">
            <v>elvonás</v>
          </cell>
          <cell r="I1136">
            <v>-451</v>
          </cell>
          <cell r="P1136">
            <v>-451</v>
          </cell>
          <cell r="S1136">
            <v>-451</v>
          </cell>
          <cell r="Z1136">
            <v>-451</v>
          </cell>
          <cell r="AA1136">
            <v>0</v>
          </cell>
          <cell r="AB1136">
            <v>-451</v>
          </cell>
        </row>
        <row r="1137">
          <cell r="C1137">
            <v>13</v>
          </cell>
          <cell r="D1137" t="str">
            <v>bérfejlesztés</v>
          </cell>
          <cell r="I1137">
            <v>865</v>
          </cell>
          <cell r="P1137">
            <v>865</v>
          </cell>
          <cell r="Q1137">
            <v>636</v>
          </cell>
          <cell r="R1137">
            <v>229</v>
          </cell>
          <cell r="Z1137">
            <v>865</v>
          </cell>
          <cell r="AA1137">
            <v>0</v>
          </cell>
          <cell r="AB1137">
            <v>865</v>
          </cell>
        </row>
        <row r="1138">
          <cell r="C1138">
            <v>14</v>
          </cell>
          <cell r="D1138" t="str">
            <v>4% bérfejlesztés</v>
          </cell>
          <cell r="I1138">
            <v>-239</v>
          </cell>
          <cell r="P1138">
            <v>-239</v>
          </cell>
          <cell r="Q1138">
            <v>-176</v>
          </cell>
          <cell r="R1138">
            <v>-63</v>
          </cell>
          <cell r="Z1138">
            <v>-239</v>
          </cell>
          <cell r="AA1138">
            <v>0</v>
          </cell>
          <cell r="AB1138">
            <v>-239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6182</v>
          </cell>
          <cell r="H1153">
            <v>0</v>
          </cell>
          <cell r="I1153">
            <v>114660</v>
          </cell>
          <cell r="J1153">
            <v>300</v>
          </cell>
          <cell r="K1153">
            <v>0</v>
          </cell>
          <cell r="L1153">
            <v>0</v>
          </cell>
          <cell r="M1153">
            <v>2682</v>
          </cell>
          <cell r="N1153">
            <v>12644</v>
          </cell>
          <cell r="O1153">
            <v>0</v>
          </cell>
          <cell r="P1153">
            <v>136468</v>
          </cell>
          <cell r="Q1153">
            <v>72658</v>
          </cell>
          <cell r="R1153">
            <v>29687</v>
          </cell>
          <cell r="S1153">
            <v>21612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12682</v>
          </cell>
          <cell r="Y1153">
            <v>-171</v>
          </cell>
          <cell r="Z1153">
            <v>136468</v>
          </cell>
          <cell r="AA1153">
            <v>0</v>
          </cell>
          <cell r="AB1153">
            <v>136468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E1154">
            <v>60</v>
          </cell>
          <cell r="G1154">
            <v>17400</v>
          </cell>
          <cell r="I1154">
            <v>177981</v>
          </cell>
          <cell r="P1154">
            <v>195441</v>
          </cell>
          <cell r="Q1154">
            <v>111996</v>
          </cell>
          <cell r="R1154">
            <v>44970</v>
          </cell>
          <cell r="S1154">
            <v>37928</v>
          </cell>
          <cell r="W1154">
            <v>547</v>
          </cell>
          <cell r="Z1154">
            <v>195441</v>
          </cell>
          <cell r="AA1154">
            <v>0</v>
          </cell>
          <cell r="AB1154">
            <v>195441</v>
          </cell>
        </row>
        <row r="1155">
          <cell r="C1155">
            <v>2</v>
          </cell>
          <cell r="D1155" t="str">
            <v>jóváhagyott pénzmaradvány</v>
          </cell>
          <cell r="N1155">
            <v>23962</v>
          </cell>
          <cell r="P1155">
            <v>23962</v>
          </cell>
          <cell r="Q1155">
            <v>1004</v>
          </cell>
          <cell r="R1155">
            <v>1072</v>
          </cell>
          <cell r="Y1155">
            <v>21886</v>
          </cell>
          <cell r="Z1155">
            <v>23962</v>
          </cell>
          <cell r="AA1155">
            <v>0</v>
          </cell>
          <cell r="AB1155">
            <v>23962</v>
          </cell>
        </row>
        <row r="1156">
          <cell r="C1156">
            <v>3</v>
          </cell>
          <cell r="D1156" t="str">
            <v>pm.terhelő bef.kötelezettség</v>
          </cell>
          <cell r="N1156">
            <v>995</v>
          </cell>
          <cell r="P1156">
            <v>995</v>
          </cell>
          <cell r="S1156">
            <v>995</v>
          </cell>
          <cell r="Z1156">
            <v>995</v>
          </cell>
          <cell r="AA1156">
            <v>0</v>
          </cell>
          <cell r="AB1156">
            <v>995</v>
          </cell>
        </row>
        <row r="1157">
          <cell r="C1157">
            <v>9</v>
          </cell>
          <cell r="D1157" t="str">
            <v>ped.szakkönyv</v>
          </cell>
          <cell r="I1157">
            <v>855</v>
          </cell>
          <cell r="P1157">
            <v>855</v>
          </cell>
          <cell r="Q1157">
            <v>855</v>
          </cell>
          <cell r="Z1157">
            <v>855</v>
          </cell>
          <cell r="AA1157">
            <v>0</v>
          </cell>
          <cell r="AB1157">
            <v>855</v>
          </cell>
        </row>
        <row r="1158">
          <cell r="C1158">
            <v>12</v>
          </cell>
          <cell r="D1158" t="str">
            <v>elvonás</v>
          </cell>
          <cell r="I1158">
            <v>-909</v>
          </cell>
          <cell r="P1158">
            <v>-909</v>
          </cell>
          <cell r="S1158">
            <v>-909</v>
          </cell>
          <cell r="Z1158">
            <v>-909</v>
          </cell>
          <cell r="AA1158">
            <v>0</v>
          </cell>
          <cell r="AB1158">
            <v>-909</v>
          </cell>
        </row>
        <row r="1159">
          <cell r="C1159">
            <v>13</v>
          </cell>
          <cell r="D1159" t="str">
            <v>bérfejlesztés</v>
          </cell>
          <cell r="I1159">
            <v>1609</v>
          </cell>
          <cell r="P1159">
            <v>1609</v>
          </cell>
          <cell r="Q1159">
            <v>1183</v>
          </cell>
          <cell r="R1159">
            <v>426</v>
          </cell>
          <cell r="Z1159">
            <v>1609</v>
          </cell>
          <cell r="AA1159">
            <v>0</v>
          </cell>
          <cell r="AB1159">
            <v>1609</v>
          </cell>
        </row>
        <row r="1160">
          <cell r="C1160">
            <v>14</v>
          </cell>
          <cell r="D1160" t="str">
            <v>4% bérfejlesztés</v>
          </cell>
          <cell r="I1160">
            <v>-445</v>
          </cell>
          <cell r="P1160">
            <v>-445</v>
          </cell>
          <cell r="Q1160">
            <v>-327</v>
          </cell>
          <cell r="R1160">
            <v>-118</v>
          </cell>
          <cell r="Z1160">
            <v>-445</v>
          </cell>
          <cell r="AA1160">
            <v>0</v>
          </cell>
          <cell r="AB1160">
            <v>-445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60</v>
          </cell>
          <cell r="F1176">
            <v>0</v>
          </cell>
          <cell r="G1176">
            <v>17400</v>
          </cell>
          <cell r="H1176">
            <v>0</v>
          </cell>
          <cell r="I1176">
            <v>179091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24957</v>
          </cell>
          <cell r="O1176">
            <v>0</v>
          </cell>
          <cell r="P1176">
            <v>221508</v>
          </cell>
          <cell r="Q1176">
            <v>114711</v>
          </cell>
          <cell r="R1176">
            <v>46350</v>
          </cell>
          <cell r="S1176">
            <v>38014</v>
          </cell>
          <cell r="T1176">
            <v>0</v>
          </cell>
          <cell r="U1176">
            <v>0</v>
          </cell>
          <cell r="V1176">
            <v>0</v>
          </cell>
          <cell r="W1176">
            <v>547</v>
          </cell>
          <cell r="X1176">
            <v>0</v>
          </cell>
          <cell r="Y1176">
            <v>21886</v>
          </cell>
          <cell r="Z1176">
            <v>221508</v>
          </cell>
          <cell r="AA1176">
            <v>0</v>
          </cell>
          <cell r="AB1176">
            <v>221508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E1177">
            <v>7041</v>
          </cell>
          <cell r="G1177">
            <v>18200</v>
          </cell>
          <cell r="I1177">
            <v>260893</v>
          </cell>
          <cell r="P1177">
            <v>286134</v>
          </cell>
          <cell r="Q1177">
            <v>153107</v>
          </cell>
          <cell r="R1177">
            <v>61041</v>
          </cell>
          <cell r="S1177">
            <v>70413</v>
          </cell>
          <cell r="W1177">
            <v>1573</v>
          </cell>
          <cell r="Z1177">
            <v>286134</v>
          </cell>
          <cell r="AA1177">
            <v>0</v>
          </cell>
          <cell r="AB1177">
            <v>286134</v>
          </cell>
        </row>
        <row r="1178">
          <cell r="C1178">
            <v>2</v>
          </cell>
          <cell r="D1178" t="str">
            <v>jóváhagyott pénzmaradvány</v>
          </cell>
          <cell r="N1178">
            <v>43103</v>
          </cell>
          <cell r="P1178">
            <v>43103</v>
          </cell>
          <cell r="Q1178">
            <v>68</v>
          </cell>
          <cell r="R1178">
            <v>24</v>
          </cell>
          <cell r="Y1178">
            <v>43011</v>
          </cell>
          <cell r="Z1178">
            <v>43103</v>
          </cell>
          <cell r="AA1178">
            <v>0</v>
          </cell>
          <cell r="AB1178">
            <v>43103</v>
          </cell>
        </row>
        <row r="1179">
          <cell r="C1179">
            <v>3</v>
          </cell>
          <cell r="D1179" t="str">
            <v>pm.terhelő bef.kötelezettség</v>
          </cell>
          <cell r="N1179">
            <v>5730</v>
          </cell>
          <cell r="P1179">
            <v>5730</v>
          </cell>
          <cell r="S1179">
            <v>5730</v>
          </cell>
          <cell r="Z1179">
            <v>5730</v>
          </cell>
          <cell r="AA1179">
            <v>0</v>
          </cell>
          <cell r="AB1179">
            <v>5730</v>
          </cell>
        </row>
        <row r="1180">
          <cell r="B1180" t="str">
            <v>21./2000.(03.06)</v>
          </cell>
          <cell r="D1180" t="str">
            <v>mód.</v>
          </cell>
          <cell r="I1180">
            <v>190</v>
          </cell>
          <cell r="P1180">
            <v>190</v>
          </cell>
          <cell r="S1180">
            <v>190</v>
          </cell>
          <cell r="Z1180">
            <v>190</v>
          </cell>
          <cell r="AA1180">
            <v>0</v>
          </cell>
          <cell r="AB1180">
            <v>190</v>
          </cell>
        </row>
        <row r="1181">
          <cell r="C1181">
            <v>9</v>
          </cell>
          <cell r="D1181" t="str">
            <v>ped.szakkönyv</v>
          </cell>
          <cell r="I1181">
            <v>968</v>
          </cell>
          <cell r="P1181">
            <v>968</v>
          </cell>
          <cell r="Q1181">
            <v>968</v>
          </cell>
          <cell r="Z1181">
            <v>968</v>
          </cell>
          <cell r="AA1181">
            <v>0</v>
          </cell>
          <cell r="AB1181">
            <v>968</v>
          </cell>
        </row>
        <row r="1182">
          <cell r="D1182" t="str">
            <v>Közoktatási Bizottság</v>
          </cell>
          <cell r="I1182">
            <v>-40</v>
          </cell>
          <cell r="P1182">
            <v>-40</v>
          </cell>
          <cell r="S1182">
            <v>-40</v>
          </cell>
          <cell r="Z1182">
            <v>-40</v>
          </cell>
          <cell r="AA1182">
            <v>0</v>
          </cell>
          <cell r="AB1182">
            <v>-40</v>
          </cell>
        </row>
        <row r="1183">
          <cell r="D1183" t="str">
            <v>sh.pm.</v>
          </cell>
          <cell r="P1183">
            <v>0</v>
          </cell>
          <cell r="X1183">
            <v>43011</v>
          </cell>
          <cell r="Y1183">
            <v>-43011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C1184">
            <v>12</v>
          </cell>
          <cell r="D1184" t="str">
            <v>elvonás</v>
          </cell>
          <cell r="I1184">
            <v>-1210</v>
          </cell>
          <cell r="P1184">
            <v>-1210</v>
          </cell>
          <cell r="S1184">
            <v>-1210</v>
          </cell>
          <cell r="Z1184">
            <v>-1210</v>
          </cell>
          <cell r="AA1184">
            <v>0</v>
          </cell>
          <cell r="AB1184">
            <v>-1210</v>
          </cell>
        </row>
        <row r="1185">
          <cell r="C1185">
            <v>13</v>
          </cell>
          <cell r="D1185" t="str">
            <v>bérfejlesztés</v>
          </cell>
          <cell r="I1185">
            <v>2695</v>
          </cell>
          <cell r="P1185">
            <v>2695</v>
          </cell>
          <cell r="Q1185">
            <v>1982</v>
          </cell>
          <cell r="R1185">
            <v>713</v>
          </cell>
          <cell r="Z1185">
            <v>2695</v>
          </cell>
          <cell r="AA1185">
            <v>0</v>
          </cell>
          <cell r="AB1185">
            <v>2695</v>
          </cell>
        </row>
        <row r="1186">
          <cell r="C1186">
            <v>14</v>
          </cell>
          <cell r="D1186" t="str">
            <v>4% bérfejlesztés</v>
          </cell>
          <cell r="I1186">
            <v>-745</v>
          </cell>
          <cell r="P1186">
            <v>-745</v>
          </cell>
          <cell r="Q1186">
            <v>-548</v>
          </cell>
          <cell r="R1186">
            <v>-197</v>
          </cell>
          <cell r="Z1186">
            <v>-745</v>
          </cell>
          <cell r="AA1186">
            <v>0</v>
          </cell>
          <cell r="AB1186">
            <v>-745</v>
          </cell>
        </row>
        <row r="1187">
          <cell r="D1187" t="str">
            <v>sh.</v>
          </cell>
          <cell r="J1187">
            <v>229</v>
          </cell>
          <cell r="M1187">
            <v>2520</v>
          </cell>
          <cell r="P1187">
            <v>2749</v>
          </cell>
          <cell r="Q1187">
            <v>168</v>
          </cell>
          <cell r="R1187">
            <v>61</v>
          </cell>
          <cell r="X1187">
            <v>2520</v>
          </cell>
          <cell r="Z1187">
            <v>2749</v>
          </cell>
          <cell r="AA1187">
            <v>0</v>
          </cell>
          <cell r="AB1187">
            <v>2749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7041</v>
          </cell>
          <cell r="F1210">
            <v>0</v>
          </cell>
          <cell r="G1210">
            <v>18200</v>
          </cell>
          <cell r="H1210">
            <v>0</v>
          </cell>
          <cell r="I1210">
            <v>262751</v>
          </cell>
          <cell r="J1210">
            <v>229</v>
          </cell>
          <cell r="K1210">
            <v>0</v>
          </cell>
          <cell r="L1210">
            <v>0</v>
          </cell>
          <cell r="M1210">
            <v>2520</v>
          </cell>
          <cell r="N1210">
            <v>48833</v>
          </cell>
          <cell r="O1210">
            <v>0</v>
          </cell>
          <cell r="P1210">
            <v>339574</v>
          </cell>
          <cell r="Q1210">
            <v>155745</v>
          </cell>
          <cell r="R1210">
            <v>61642</v>
          </cell>
          <cell r="S1210">
            <v>75083</v>
          </cell>
          <cell r="T1210">
            <v>0</v>
          </cell>
          <cell r="U1210">
            <v>0</v>
          </cell>
          <cell r="V1210">
            <v>0</v>
          </cell>
          <cell r="W1210">
            <v>1573</v>
          </cell>
          <cell r="X1210">
            <v>45531</v>
          </cell>
          <cell r="Y1210">
            <v>0</v>
          </cell>
          <cell r="Z1210">
            <v>339574</v>
          </cell>
          <cell r="AA1210">
            <v>0</v>
          </cell>
          <cell r="AB1210">
            <v>339574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E1211">
            <v>2300</v>
          </cell>
          <cell r="G1211">
            <v>1340</v>
          </cell>
          <cell r="I1211">
            <v>84904</v>
          </cell>
          <cell r="P1211">
            <v>88544</v>
          </cell>
          <cell r="Q1211">
            <v>53800</v>
          </cell>
          <cell r="R1211">
            <v>21963</v>
          </cell>
          <cell r="S1211">
            <v>12383</v>
          </cell>
          <cell r="W1211">
            <v>398</v>
          </cell>
          <cell r="Z1211">
            <v>88544</v>
          </cell>
          <cell r="AA1211">
            <v>0</v>
          </cell>
          <cell r="AB1211">
            <v>88544</v>
          </cell>
        </row>
        <row r="1212">
          <cell r="D1212" t="str">
            <v>sh.</v>
          </cell>
          <cell r="H1212">
            <v>70</v>
          </cell>
          <cell r="M1212">
            <v>332</v>
          </cell>
          <cell r="P1212">
            <v>402</v>
          </cell>
          <cell r="X1212">
            <v>402</v>
          </cell>
          <cell r="Z1212">
            <v>402</v>
          </cell>
          <cell r="AA1212">
            <v>0</v>
          </cell>
          <cell r="AB1212">
            <v>402</v>
          </cell>
        </row>
        <row r="1213">
          <cell r="C1213">
            <v>2</v>
          </cell>
          <cell r="D1213" t="str">
            <v>jóváhagyott pénzmaradvány</v>
          </cell>
          <cell r="N1213">
            <v>5304</v>
          </cell>
          <cell r="P1213">
            <v>5304</v>
          </cell>
          <cell r="Q1213">
            <v>387</v>
          </cell>
          <cell r="R1213">
            <v>118</v>
          </cell>
          <cell r="Y1213">
            <v>4799</v>
          </cell>
          <cell r="Z1213">
            <v>5304</v>
          </cell>
          <cell r="AA1213">
            <v>0</v>
          </cell>
          <cell r="AB1213">
            <v>5304</v>
          </cell>
        </row>
        <row r="1214">
          <cell r="C1214">
            <v>3</v>
          </cell>
          <cell r="D1214" t="str">
            <v>pm.terhelő bef.kötelezettség</v>
          </cell>
          <cell r="N1214">
            <v>533</v>
          </cell>
          <cell r="P1214">
            <v>533</v>
          </cell>
          <cell r="S1214">
            <v>533</v>
          </cell>
          <cell r="Z1214">
            <v>533</v>
          </cell>
          <cell r="AA1214">
            <v>0</v>
          </cell>
          <cell r="AB1214">
            <v>533</v>
          </cell>
        </row>
        <row r="1215">
          <cell r="C1215">
            <v>9</v>
          </cell>
          <cell r="D1215" t="str">
            <v>ped.szakkönyv</v>
          </cell>
          <cell r="I1215">
            <v>484</v>
          </cell>
          <cell r="P1215">
            <v>484</v>
          </cell>
          <cell r="Q1215">
            <v>484</v>
          </cell>
          <cell r="Z1215">
            <v>484</v>
          </cell>
          <cell r="AA1215">
            <v>0</v>
          </cell>
          <cell r="AB1215">
            <v>484</v>
          </cell>
        </row>
        <row r="1216">
          <cell r="C1216">
            <v>12</v>
          </cell>
          <cell r="D1216" t="str">
            <v>elvonás</v>
          </cell>
          <cell r="I1216">
            <v>-373</v>
          </cell>
          <cell r="P1216">
            <v>-373</v>
          </cell>
          <cell r="S1216">
            <v>-373</v>
          </cell>
          <cell r="Z1216">
            <v>-373</v>
          </cell>
          <cell r="AA1216">
            <v>0</v>
          </cell>
          <cell r="AB1216">
            <v>-373</v>
          </cell>
        </row>
        <row r="1217">
          <cell r="C1217">
            <v>13</v>
          </cell>
          <cell r="D1217" t="str">
            <v>bérfejlesztés</v>
          </cell>
          <cell r="I1217">
            <v>454</v>
          </cell>
          <cell r="P1217">
            <v>454</v>
          </cell>
          <cell r="Q1217">
            <v>334</v>
          </cell>
          <cell r="R1217">
            <v>120</v>
          </cell>
          <cell r="Z1217">
            <v>454</v>
          </cell>
          <cell r="AA1217">
            <v>0</v>
          </cell>
          <cell r="AB1217">
            <v>454</v>
          </cell>
        </row>
        <row r="1218">
          <cell r="C1218">
            <v>14</v>
          </cell>
          <cell r="D1218" t="str">
            <v>4% bérfejlesztés</v>
          </cell>
          <cell r="I1218">
            <v>-125</v>
          </cell>
          <cell r="P1218">
            <v>-125</v>
          </cell>
          <cell r="Q1218">
            <v>-92</v>
          </cell>
          <cell r="R1218">
            <v>-33</v>
          </cell>
          <cell r="Z1218">
            <v>-125</v>
          </cell>
          <cell r="AA1218">
            <v>0</v>
          </cell>
          <cell r="AB1218">
            <v>-125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2300</v>
          </cell>
          <cell r="F1238">
            <v>0</v>
          </cell>
          <cell r="G1238">
            <v>1340</v>
          </cell>
          <cell r="H1238">
            <v>70</v>
          </cell>
          <cell r="I1238">
            <v>85344</v>
          </cell>
          <cell r="J1238">
            <v>0</v>
          </cell>
          <cell r="K1238">
            <v>0</v>
          </cell>
          <cell r="L1238">
            <v>0</v>
          </cell>
          <cell r="M1238">
            <v>332</v>
          </cell>
          <cell r="N1238">
            <v>5837</v>
          </cell>
          <cell r="O1238">
            <v>0</v>
          </cell>
          <cell r="P1238">
            <v>95223</v>
          </cell>
          <cell r="Q1238">
            <v>54913</v>
          </cell>
          <cell r="R1238">
            <v>22168</v>
          </cell>
          <cell r="S1238">
            <v>12543</v>
          </cell>
          <cell r="T1238">
            <v>0</v>
          </cell>
          <cell r="U1238">
            <v>0</v>
          </cell>
          <cell r="V1238">
            <v>0</v>
          </cell>
          <cell r="W1238">
            <v>398</v>
          </cell>
          <cell r="X1238">
            <v>402</v>
          </cell>
          <cell r="Y1238">
            <v>4799</v>
          </cell>
          <cell r="Z1238">
            <v>95223</v>
          </cell>
          <cell r="AA1238">
            <v>0</v>
          </cell>
          <cell r="AB1238">
            <v>95223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G1239">
            <v>1100</v>
          </cell>
          <cell r="I1239">
            <v>118534</v>
          </cell>
          <cell r="P1239">
            <v>119634</v>
          </cell>
          <cell r="Q1239">
            <v>74452</v>
          </cell>
          <cell r="R1239">
            <v>29849</v>
          </cell>
          <cell r="S1239">
            <v>14214</v>
          </cell>
          <cell r="W1239">
            <v>19</v>
          </cell>
          <cell r="Y1239">
            <v>1100</v>
          </cell>
          <cell r="Z1239">
            <v>119634</v>
          </cell>
          <cell r="AA1239">
            <v>0</v>
          </cell>
          <cell r="AB1239">
            <v>119634</v>
          </cell>
        </row>
        <row r="1240">
          <cell r="C1240">
            <v>2</v>
          </cell>
          <cell r="D1240" t="str">
            <v>jóváhagyott pénzmaradvány</v>
          </cell>
          <cell r="N1240">
            <v>3785</v>
          </cell>
          <cell r="P1240">
            <v>3785</v>
          </cell>
          <cell r="Q1240">
            <v>50</v>
          </cell>
          <cell r="R1240">
            <v>18</v>
          </cell>
          <cell r="Y1240">
            <v>3717</v>
          </cell>
          <cell r="Z1240">
            <v>3785</v>
          </cell>
          <cell r="AA1240">
            <v>0</v>
          </cell>
          <cell r="AB1240">
            <v>3785</v>
          </cell>
        </row>
        <row r="1241">
          <cell r="C1241">
            <v>3</v>
          </cell>
          <cell r="D1241" t="str">
            <v>pm.terhelő bef.kötelezettség</v>
          </cell>
          <cell r="N1241">
            <v>2029</v>
          </cell>
          <cell r="P1241">
            <v>2029</v>
          </cell>
          <cell r="S1241">
            <v>2029</v>
          </cell>
          <cell r="Z1241">
            <v>2029</v>
          </cell>
          <cell r="AA1241">
            <v>0</v>
          </cell>
          <cell r="AB1241">
            <v>2029</v>
          </cell>
        </row>
        <row r="1242">
          <cell r="C1242">
            <v>9</v>
          </cell>
          <cell r="D1242" t="str">
            <v>ped.szakkönyv</v>
          </cell>
          <cell r="I1242">
            <v>833</v>
          </cell>
          <cell r="P1242">
            <v>833</v>
          </cell>
          <cell r="Q1242">
            <v>833</v>
          </cell>
          <cell r="Z1242">
            <v>833</v>
          </cell>
          <cell r="AA1242">
            <v>0</v>
          </cell>
          <cell r="AB1242">
            <v>833</v>
          </cell>
        </row>
        <row r="1243">
          <cell r="C1243">
            <v>12</v>
          </cell>
          <cell r="D1243" t="str">
            <v>elvonás</v>
          </cell>
          <cell r="I1243">
            <v>-775</v>
          </cell>
          <cell r="P1243">
            <v>-775</v>
          </cell>
          <cell r="S1243">
            <v>-775</v>
          </cell>
          <cell r="Z1243">
            <v>-775</v>
          </cell>
          <cell r="AA1243">
            <v>0</v>
          </cell>
          <cell r="AB1243">
            <v>-775</v>
          </cell>
        </row>
        <row r="1244">
          <cell r="C1244">
            <v>13</v>
          </cell>
          <cell r="D1244" t="str">
            <v>bérfejlesztés</v>
          </cell>
          <cell r="I1244">
            <v>597</v>
          </cell>
          <cell r="P1244">
            <v>597</v>
          </cell>
          <cell r="Q1244">
            <v>439</v>
          </cell>
          <cell r="R1244">
            <v>158</v>
          </cell>
          <cell r="Z1244">
            <v>597</v>
          </cell>
          <cell r="AA1244">
            <v>0</v>
          </cell>
          <cell r="AB1244">
            <v>597</v>
          </cell>
        </row>
        <row r="1245">
          <cell r="C1245">
            <v>14</v>
          </cell>
          <cell r="D1245" t="str">
            <v>4% bérfejlesztés</v>
          </cell>
          <cell r="I1245">
            <v>-165</v>
          </cell>
          <cell r="P1245">
            <v>-165</v>
          </cell>
          <cell r="Q1245">
            <v>-121</v>
          </cell>
          <cell r="R1245">
            <v>-44</v>
          </cell>
          <cell r="Z1245">
            <v>-165</v>
          </cell>
          <cell r="AA1245">
            <v>0</v>
          </cell>
          <cell r="AB1245">
            <v>-165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1100</v>
          </cell>
          <cell r="H1267">
            <v>0</v>
          </cell>
          <cell r="I1267">
            <v>119024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5814</v>
          </cell>
          <cell r="O1267">
            <v>0</v>
          </cell>
          <cell r="P1267">
            <v>125938</v>
          </cell>
          <cell r="Q1267">
            <v>75653</v>
          </cell>
          <cell r="R1267">
            <v>29981</v>
          </cell>
          <cell r="S1267">
            <v>15468</v>
          </cell>
          <cell r="T1267">
            <v>0</v>
          </cell>
          <cell r="U1267">
            <v>0</v>
          </cell>
          <cell r="V1267">
            <v>0</v>
          </cell>
          <cell r="W1267">
            <v>19</v>
          </cell>
          <cell r="X1267">
            <v>0</v>
          </cell>
          <cell r="Y1267">
            <v>4817</v>
          </cell>
          <cell r="Z1267">
            <v>125938</v>
          </cell>
          <cell r="AA1267">
            <v>0</v>
          </cell>
          <cell r="AB1267">
            <v>125938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G1268">
            <v>1000</v>
          </cell>
          <cell r="I1268">
            <v>104361</v>
          </cell>
          <cell r="P1268">
            <v>105361</v>
          </cell>
          <cell r="Q1268">
            <v>62252</v>
          </cell>
          <cell r="R1268">
            <v>25528</v>
          </cell>
          <cell r="S1268">
            <v>17437</v>
          </cell>
          <cell r="W1268">
            <v>24</v>
          </cell>
          <cell r="Y1268">
            <v>120</v>
          </cell>
          <cell r="Z1268">
            <v>105361</v>
          </cell>
          <cell r="AA1268">
            <v>0</v>
          </cell>
          <cell r="AB1268">
            <v>105361</v>
          </cell>
        </row>
        <row r="1269">
          <cell r="C1269">
            <v>2</v>
          </cell>
          <cell r="D1269" t="str">
            <v>jóváhagyott pénzmaradvány</v>
          </cell>
          <cell r="N1269">
            <v>1082</v>
          </cell>
          <cell r="P1269">
            <v>1082</v>
          </cell>
          <cell r="Q1269">
            <v>112</v>
          </cell>
          <cell r="R1269">
            <v>18</v>
          </cell>
          <cell r="Y1269">
            <v>952</v>
          </cell>
          <cell r="Z1269">
            <v>1082</v>
          </cell>
          <cell r="AA1269">
            <v>0</v>
          </cell>
          <cell r="AB1269">
            <v>1082</v>
          </cell>
        </row>
        <row r="1270">
          <cell r="C1270">
            <v>3</v>
          </cell>
          <cell r="D1270" t="str">
            <v>pm.terhelő bef.kötelezettség</v>
          </cell>
          <cell r="N1270">
            <v>954</v>
          </cell>
          <cell r="P1270">
            <v>954</v>
          </cell>
          <cell r="S1270">
            <v>954</v>
          </cell>
          <cell r="Z1270">
            <v>954</v>
          </cell>
          <cell r="AA1270">
            <v>0</v>
          </cell>
          <cell r="AB1270">
            <v>954</v>
          </cell>
        </row>
        <row r="1271">
          <cell r="C1271">
            <v>9</v>
          </cell>
          <cell r="D1271" t="str">
            <v>ped.szakkönyv</v>
          </cell>
          <cell r="I1271">
            <v>518</v>
          </cell>
          <cell r="P1271">
            <v>518</v>
          </cell>
          <cell r="Q1271">
            <v>518</v>
          </cell>
          <cell r="Z1271">
            <v>518</v>
          </cell>
          <cell r="AA1271">
            <v>0</v>
          </cell>
          <cell r="AB1271">
            <v>518</v>
          </cell>
        </row>
        <row r="1272">
          <cell r="C1272">
            <v>12</v>
          </cell>
          <cell r="D1272" t="str">
            <v>elvonás</v>
          </cell>
          <cell r="I1272">
            <v>-261</v>
          </cell>
          <cell r="P1272">
            <v>-261</v>
          </cell>
          <cell r="S1272">
            <v>-261</v>
          </cell>
          <cell r="Z1272">
            <v>-261</v>
          </cell>
          <cell r="AA1272">
            <v>0</v>
          </cell>
          <cell r="AB1272">
            <v>-261</v>
          </cell>
        </row>
        <row r="1273">
          <cell r="C1273">
            <v>13</v>
          </cell>
          <cell r="D1273" t="str">
            <v>bérfejlesztés</v>
          </cell>
          <cell r="I1273">
            <v>540</v>
          </cell>
          <cell r="P1273">
            <v>540</v>
          </cell>
          <cell r="Q1273">
            <v>397</v>
          </cell>
          <cell r="R1273">
            <v>143</v>
          </cell>
          <cell r="Z1273">
            <v>540</v>
          </cell>
          <cell r="AA1273">
            <v>0</v>
          </cell>
          <cell r="AB1273">
            <v>540</v>
          </cell>
        </row>
        <row r="1274">
          <cell r="C1274">
            <v>14</v>
          </cell>
          <cell r="D1274" t="str">
            <v>4% bérfejlesztés</v>
          </cell>
          <cell r="I1274">
            <v>-150</v>
          </cell>
          <cell r="P1274">
            <v>-150</v>
          </cell>
          <cell r="Q1274">
            <v>-110</v>
          </cell>
          <cell r="R1274">
            <v>-40</v>
          </cell>
          <cell r="Z1274">
            <v>-150</v>
          </cell>
          <cell r="AA1274">
            <v>0</v>
          </cell>
          <cell r="AB1274">
            <v>-150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1000</v>
          </cell>
          <cell r="H1293">
            <v>0</v>
          </cell>
          <cell r="I1293">
            <v>105008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2036</v>
          </cell>
          <cell r="O1293">
            <v>0</v>
          </cell>
          <cell r="P1293">
            <v>108044</v>
          </cell>
          <cell r="Q1293">
            <v>63169</v>
          </cell>
          <cell r="R1293">
            <v>25649</v>
          </cell>
          <cell r="S1293">
            <v>18130</v>
          </cell>
          <cell r="T1293">
            <v>0</v>
          </cell>
          <cell r="U1293">
            <v>0</v>
          </cell>
          <cell r="V1293">
            <v>0</v>
          </cell>
          <cell r="W1293">
            <v>24</v>
          </cell>
          <cell r="X1293">
            <v>0</v>
          </cell>
          <cell r="Y1293">
            <v>1072</v>
          </cell>
          <cell r="Z1293">
            <v>108044</v>
          </cell>
          <cell r="AA1293">
            <v>0</v>
          </cell>
          <cell r="AB1293">
            <v>108044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E1294">
            <v>4200</v>
          </cell>
          <cell r="I1294">
            <v>76872</v>
          </cell>
          <cell r="P1294">
            <v>81072</v>
          </cell>
          <cell r="Q1294">
            <v>50285</v>
          </cell>
          <cell r="R1294">
            <v>20025</v>
          </cell>
          <cell r="S1294">
            <v>10051</v>
          </cell>
          <cell r="W1294">
            <v>711</v>
          </cell>
          <cell r="Z1294">
            <v>81072</v>
          </cell>
          <cell r="AA1294">
            <v>0</v>
          </cell>
          <cell r="AB1294">
            <v>81072</v>
          </cell>
        </row>
        <row r="1295">
          <cell r="C1295">
            <v>2</v>
          </cell>
          <cell r="D1295" t="str">
            <v>jóváhagyott pénzmaradvány</v>
          </cell>
          <cell r="N1295">
            <v>3098</v>
          </cell>
          <cell r="P1295">
            <v>3098</v>
          </cell>
          <cell r="Q1295">
            <v>2278</v>
          </cell>
          <cell r="R1295">
            <v>820</v>
          </cell>
          <cell r="Z1295">
            <v>3098</v>
          </cell>
          <cell r="AA1295">
            <v>0</v>
          </cell>
          <cell r="AB1295">
            <v>3098</v>
          </cell>
        </row>
        <row r="1296">
          <cell r="C1296">
            <v>3</v>
          </cell>
          <cell r="D1296" t="str">
            <v>pm.terhelő bef.kötelezettség</v>
          </cell>
          <cell r="N1296">
            <v>2373</v>
          </cell>
          <cell r="P1296">
            <v>2373</v>
          </cell>
          <cell r="S1296">
            <v>2373</v>
          </cell>
          <cell r="Z1296">
            <v>2373</v>
          </cell>
          <cell r="AA1296">
            <v>0</v>
          </cell>
          <cell r="AB1296">
            <v>2373</v>
          </cell>
        </row>
        <row r="1297">
          <cell r="C1297">
            <v>9</v>
          </cell>
          <cell r="D1297" t="str">
            <v>ped.szakkönyv</v>
          </cell>
          <cell r="I1297">
            <v>338</v>
          </cell>
          <cell r="P1297">
            <v>338</v>
          </cell>
          <cell r="Q1297">
            <v>338</v>
          </cell>
          <cell r="Z1297">
            <v>338</v>
          </cell>
          <cell r="AA1297">
            <v>0</v>
          </cell>
          <cell r="AB1297">
            <v>338</v>
          </cell>
        </row>
        <row r="1298">
          <cell r="C1298">
            <v>12</v>
          </cell>
          <cell r="D1298" t="str">
            <v>elvonás</v>
          </cell>
          <cell r="I1298">
            <v>-711</v>
          </cell>
          <cell r="P1298">
            <v>-711</v>
          </cell>
          <cell r="S1298">
            <v>-711</v>
          </cell>
          <cell r="Z1298">
            <v>-711</v>
          </cell>
          <cell r="AA1298">
            <v>0</v>
          </cell>
          <cell r="AB1298">
            <v>-711</v>
          </cell>
        </row>
        <row r="1299">
          <cell r="C1299">
            <v>13</v>
          </cell>
          <cell r="D1299" t="str">
            <v>bérfejlesztés</v>
          </cell>
          <cell r="I1299">
            <v>891</v>
          </cell>
          <cell r="P1299">
            <v>891</v>
          </cell>
          <cell r="Q1299">
            <v>655</v>
          </cell>
          <cell r="R1299">
            <v>236</v>
          </cell>
          <cell r="Z1299">
            <v>891</v>
          </cell>
          <cell r="AA1299">
            <v>0</v>
          </cell>
          <cell r="AB1299">
            <v>891</v>
          </cell>
        </row>
        <row r="1300">
          <cell r="C1300">
            <v>14</v>
          </cell>
          <cell r="D1300" t="str">
            <v>4% bérfejlesztés</v>
          </cell>
          <cell r="I1300">
            <v>-246</v>
          </cell>
          <cell r="P1300">
            <v>-246</v>
          </cell>
          <cell r="Q1300">
            <v>-181</v>
          </cell>
          <cell r="R1300">
            <v>-65</v>
          </cell>
          <cell r="Z1300">
            <v>-246</v>
          </cell>
          <cell r="AA1300">
            <v>0</v>
          </cell>
          <cell r="AB1300">
            <v>-246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4200</v>
          </cell>
          <cell r="F1314">
            <v>0</v>
          </cell>
          <cell r="G1314">
            <v>0</v>
          </cell>
          <cell r="H1314">
            <v>0</v>
          </cell>
          <cell r="I1314">
            <v>77144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5471</v>
          </cell>
          <cell r="O1314">
            <v>0</v>
          </cell>
          <cell r="P1314">
            <v>86815</v>
          </cell>
          <cell r="Q1314">
            <v>53375</v>
          </cell>
          <cell r="R1314">
            <v>21016</v>
          </cell>
          <cell r="S1314">
            <v>11713</v>
          </cell>
          <cell r="T1314">
            <v>0</v>
          </cell>
          <cell r="U1314">
            <v>0</v>
          </cell>
          <cell r="V1314">
            <v>0</v>
          </cell>
          <cell r="W1314">
            <v>711</v>
          </cell>
          <cell r="X1314">
            <v>0</v>
          </cell>
          <cell r="Y1314">
            <v>0</v>
          </cell>
          <cell r="Z1314">
            <v>86815</v>
          </cell>
          <cell r="AA1314">
            <v>0</v>
          </cell>
          <cell r="AB1314">
            <v>86815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E1315">
            <v>11910</v>
          </cell>
          <cell r="G1315">
            <v>7953</v>
          </cell>
          <cell r="I1315">
            <v>68798</v>
          </cell>
          <cell r="P1315">
            <v>88661</v>
          </cell>
          <cell r="Q1315">
            <v>36620</v>
          </cell>
          <cell r="R1315">
            <v>15074</v>
          </cell>
          <cell r="S1315">
            <v>36882</v>
          </cell>
          <cell r="W1315">
            <v>85</v>
          </cell>
          <cell r="Z1315">
            <v>88661</v>
          </cell>
          <cell r="AA1315">
            <v>0</v>
          </cell>
          <cell r="AB1315">
            <v>88661</v>
          </cell>
        </row>
        <row r="1316">
          <cell r="C1316">
            <v>2</v>
          </cell>
          <cell r="D1316" t="str">
            <v>jóváhagyott pénzmaradvány</v>
          </cell>
          <cell r="N1316">
            <v>334</v>
          </cell>
          <cell r="P1316">
            <v>334</v>
          </cell>
          <cell r="Q1316">
            <v>330</v>
          </cell>
          <cell r="R1316">
            <v>18</v>
          </cell>
          <cell r="S1316">
            <v>-14</v>
          </cell>
          <cell r="Z1316">
            <v>334</v>
          </cell>
          <cell r="AA1316">
            <v>0</v>
          </cell>
          <cell r="AB1316">
            <v>334</v>
          </cell>
        </row>
        <row r="1317">
          <cell r="C1317">
            <v>3</v>
          </cell>
          <cell r="D1317" t="str">
            <v>pm.terhelő bef.kötelezettség</v>
          </cell>
          <cell r="N1317">
            <v>25</v>
          </cell>
          <cell r="P1317">
            <v>25</v>
          </cell>
          <cell r="S1317">
            <v>25</v>
          </cell>
          <cell r="Z1317">
            <v>25</v>
          </cell>
          <cell r="AA1317">
            <v>0</v>
          </cell>
          <cell r="AB1317">
            <v>25</v>
          </cell>
        </row>
        <row r="1318">
          <cell r="C1318">
            <v>9</v>
          </cell>
          <cell r="D1318" t="str">
            <v>ped.szakkönyv</v>
          </cell>
          <cell r="I1318">
            <v>180</v>
          </cell>
          <cell r="P1318">
            <v>180</v>
          </cell>
          <cell r="Q1318">
            <v>180</v>
          </cell>
          <cell r="Z1318">
            <v>180</v>
          </cell>
          <cell r="AA1318">
            <v>0</v>
          </cell>
          <cell r="AB1318">
            <v>180</v>
          </cell>
        </row>
        <row r="1319">
          <cell r="C1319">
            <v>12</v>
          </cell>
          <cell r="D1319" t="str">
            <v>elvonás</v>
          </cell>
          <cell r="I1319">
            <v>-900</v>
          </cell>
          <cell r="P1319">
            <v>-900</v>
          </cell>
          <cell r="S1319">
            <v>-900</v>
          </cell>
          <cell r="Z1319">
            <v>-900</v>
          </cell>
          <cell r="AA1319">
            <v>0</v>
          </cell>
          <cell r="AB1319">
            <v>-900</v>
          </cell>
        </row>
        <row r="1320">
          <cell r="C1320">
            <v>13</v>
          </cell>
          <cell r="D1320" t="str">
            <v>bérfejlesztés</v>
          </cell>
          <cell r="I1320">
            <v>1099</v>
          </cell>
          <cell r="P1320">
            <v>1099</v>
          </cell>
          <cell r="Q1320">
            <v>808</v>
          </cell>
          <cell r="R1320">
            <v>291</v>
          </cell>
          <cell r="Z1320">
            <v>1099</v>
          </cell>
          <cell r="AA1320">
            <v>0</v>
          </cell>
          <cell r="AB1320">
            <v>1099</v>
          </cell>
        </row>
        <row r="1321">
          <cell r="C1321">
            <v>14</v>
          </cell>
          <cell r="D1321" t="str">
            <v>4% bérfejlesztés</v>
          </cell>
          <cell r="I1321">
            <v>-303</v>
          </cell>
          <cell r="P1321">
            <v>-303</v>
          </cell>
          <cell r="Q1321">
            <v>-223</v>
          </cell>
          <cell r="R1321">
            <v>-80</v>
          </cell>
          <cell r="Z1321">
            <v>-303</v>
          </cell>
          <cell r="AA1321">
            <v>0</v>
          </cell>
          <cell r="AB1321">
            <v>-303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11910</v>
          </cell>
          <cell r="F1339">
            <v>0</v>
          </cell>
          <cell r="G1339">
            <v>7953</v>
          </cell>
          <cell r="H1339">
            <v>0</v>
          </cell>
          <cell r="I1339">
            <v>68874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359</v>
          </cell>
          <cell r="O1339">
            <v>0</v>
          </cell>
          <cell r="P1339">
            <v>89096</v>
          </cell>
          <cell r="Q1339">
            <v>37715</v>
          </cell>
          <cell r="R1339">
            <v>15303</v>
          </cell>
          <cell r="S1339">
            <v>35993</v>
          </cell>
          <cell r="T1339">
            <v>0</v>
          </cell>
          <cell r="U1339">
            <v>0</v>
          </cell>
          <cell r="V1339">
            <v>0</v>
          </cell>
          <cell r="W1339">
            <v>85</v>
          </cell>
          <cell r="X1339">
            <v>0</v>
          </cell>
          <cell r="Y1339">
            <v>0</v>
          </cell>
          <cell r="Z1339">
            <v>89096</v>
          </cell>
          <cell r="AA1339">
            <v>0</v>
          </cell>
          <cell r="AB1339">
            <v>89096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E1340">
            <v>14139</v>
          </cell>
          <cell r="G1340">
            <v>7137</v>
          </cell>
          <cell r="I1340">
            <v>77210</v>
          </cell>
          <cell r="P1340">
            <v>98486</v>
          </cell>
          <cell r="Q1340">
            <v>38102</v>
          </cell>
          <cell r="R1340">
            <v>15851</v>
          </cell>
          <cell r="S1340">
            <v>43403</v>
          </cell>
          <cell r="W1340">
            <v>144</v>
          </cell>
          <cell r="Y1340">
            <v>986</v>
          </cell>
          <cell r="Z1340">
            <v>98486</v>
          </cell>
          <cell r="AA1340">
            <v>0</v>
          </cell>
          <cell r="AB1340">
            <v>98486</v>
          </cell>
        </row>
        <row r="1341">
          <cell r="C1341">
            <v>2</v>
          </cell>
          <cell r="D1341" t="str">
            <v>jóváhagyott pénzmaradvány</v>
          </cell>
          <cell r="N1341">
            <v>-1185</v>
          </cell>
          <cell r="P1341">
            <v>-1185</v>
          </cell>
          <cell r="Q1341">
            <v>50</v>
          </cell>
          <cell r="R1341">
            <v>18</v>
          </cell>
          <cell r="S1341">
            <v>-1253</v>
          </cell>
          <cell r="Z1341">
            <v>-1185</v>
          </cell>
          <cell r="AA1341">
            <v>0</v>
          </cell>
          <cell r="AB1341">
            <v>-1185</v>
          </cell>
        </row>
        <row r="1342">
          <cell r="C1342">
            <v>3</v>
          </cell>
          <cell r="D1342" t="str">
            <v>pm.terhelő bef.kötelezettség</v>
          </cell>
          <cell r="N1342">
            <v>1436</v>
          </cell>
          <cell r="P1342">
            <v>1436</v>
          </cell>
          <cell r="S1342">
            <v>1436</v>
          </cell>
          <cell r="Z1342">
            <v>1436</v>
          </cell>
          <cell r="AA1342">
            <v>0</v>
          </cell>
          <cell r="AB1342">
            <v>1436</v>
          </cell>
        </row>
        <row r="1343">
          <cell r="C1343">
            <v>9</v>
          </cell>
          <cell r="D1343" t="str">
            <v>ped.szakkönyv</v>
          </cell>
          <cell r="I1343">
            <v>225</v>
          </cell>
          <cell r="P1343">
            <v>225</v>
          </cell>
          <cell r="Q1343">
            <v>225</v>
          </cell>
          <cell r="Z1343">
            <v>225</v>
          </cell>
          <cell r="AA1343">
            <v>0</v>
          </cell>
          <cell r="AB1343">
            <v>225</v>
          </cell>
        </row>
        <row r="1344">
          <cell r="C1344">
            <v>12</v>
          </cell>
          <cell r="D1344" t="str">
            <v>elvonás</v>
          </cell>
          <cell r="I1344">
            <v>-1562</v>
          </cell>
          <cell r="P1344">
            <v>-1562</v>
          </cell>
          <cell r="S1344">
            <v>-1562</v>
          </cell>
          <cell r="Z1344">
            <v>-1562</v>
          </cell>
          <cell r="AA1344">
            <v>0</v>
          </cell>
          <cell r="AB1344">
            <v>-1562</v>
          </cell>
        </row>
        <row r="1345">
          <cell r="C1345">
            <v>13</v>
          </cell>
          <cell r="D1345" t="str">
            <v>bérfejlesztés</v>
          </cell>
          <cell r="I1345">
            <v>1244</v>
          </cell>
          <cell r="P1345">
            <v>1244</v>
          </cell>
          <cell r="Q1345">
            <v>915</v>
          </cell>
          <cell r="R1345">
            <v>329</v>
          </cell>
          <cell r="Z1345">
            <v>1244</v>
          </cell>
          <cell r="AA1345">
            <v>0</v>
          </cell>
          <cell r="AB1345">
            <v>1244</v>
          </cell>
        </row>
        <row r="1346">
          <cell r="C1346">
            <v>14</v>
          </cell>
          <cell r="D1346" t="str">
            <v>4% bérfejlesztés</v>
          </cell>
          <cell r="I1346">
            <v>-344</v>
          </cell>
          <cell r="P1346">
            <v>-344</v>
          </cell>
          <cell r="Q1346">
            <v>-253</v>
          </cell>
          <cell r="R1346">
            <v>-91</v>
          </cell>
          <cell r="Z1346">
            <v>-344</v>
          </cell>
          <cell r="AA1346">
            <v>0</v>
          </cell>
          <cell r="AB1346">
            <v>-344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14139</v>
          </cell>
          <cell r="F1359">
            <v>0</v>
          </cell>
          <cell r="G1359">
            <v>7137</v>
          </cell>
          <cell r="H1359">
            <v>0</v>
          </cell>
          <cell r="I1359">
            <v>76773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251</v>
          </cell>
          <cell r="O1359">
            <v>0</v>
          </cell>
          <cell r="P1359">
            <v>98300</v>
          </cell>
          <cell r="Q1359">
            <v>39039</v>
          </cell>
          <cell r="R1359">
            <v>16107</v>
          </cell>
          <cell r="S1359">
            <v>42024</v>
          </cell>
          <cell r="T1359">
            <v>0</v>
          </cell>
          <cell r="U1359">
            <v>0</v>
          </cell>
          <cell r="V1359">
            <v>0</v>
          </cell>
          <cell r="W1359">
            <v>144</v>
          </cell>
          <cell r="X1359">
            <v>0</v>
          </cell>
          <cell r="Y1359">
            <v>986</v>
          </cell>
          <cell r="Z1359">
            <v>98300</v>
          </cell>
          <cell r="AA1359">
            <v>0</v>
          </cell>
          <cell r="AB1359">
            <v>98300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E1360">
            <v>21580</v>
          </cell>
          <cell r="G1360">
            <v>18000</v>
          </cell>
          <cell r="I1360">
            <v>132154</v>
          </cell>
          <cell r="P1360">
            <v>171734</v>
          </cell>
          <cell r="Q1360">
            <v>71426</v>
          </cell>
          <cell r="R1360">
            <v>29793</v>
          </cell>
          <cell r="S1360">
            <v>70390</v>
          </cell>
          <cell r="W1360">
            <v>125</v>
          </cell>
          <cell r="Z1360">
            <v>171734</v>
          </cell>
          <cell r="AA1360">
            <v>0</v>
          </cell>
          <cell r="AB1360">
            <v>171734</v>
          </cell>
        </row>
        <row r="1361">
          <cell r="C1361">
            <v>2</v>
          </cell>
          <cell r="D1361" t="str">
            <v>jóváhagyott pénzmaradvány</v>
          </cell>
          <cell r="N1361">
            <v>3036</v>
          </cell>
          <cell r="P1361">
            <v>3036</v>
          </cell>
          <cell r="Q1361">
            <v>1373</v>
          </cell>
          <cell r="R1361">
            <v>347</v>
          </cell>
          <cell r="Y1361">
            <v>1316</v>
          </cell>
          <cell r="Z1361">
            <v>3036</v>
          </cell>
          <cell r="AA1361">
            <v>0</v>
          </cell>
          <cell r="AB1361">
            <v>3036</v>
          </cell>
        </row>
        <row r="1362">
          <cell r="C1362">
            <v>4</v>
          </cell>
          <cell r="D1362" t="str">
            <v>tárgyévi eir.mód.korrekció</v>
          </cell>
          <cell r="I1362">
            <v>765</v>
          </cell>
          <cell r="P1362">
            <v>765</v>
          </cell>
          <cell r="Y1362">
            <v>765</v>
          </cell>
          <cell r="Z1362">
            <v>765</v>
          </cell>
          <cell r="AA1362">
            <v>0</v>
          </cell>
          <cell r="AB1362">
            <v>765</v>
          </cell>
        </row>
        <row r="1363">
          <cell r="C1363">
            <v>9</v>
          </cell>
          <cell r="D1363" t="str">
            <v>ped.szakkönyv</v>
          </cell>
          <cell r="I1363">
            <v>360</v>
          </cell>
          <cell r="P1363">
            <v>360</v>
          </cell>
          <cell r="Q1363">
            <v>360</v>
          </cell>
          <cell r="Z1363">
            <v>360</v>
          </cell>
          <cell r="AA1363">
            <v>0</v>
          </cell>
          <cell r="AB1363">
            <v>360</v>
          </cell>
        </row>
        <row r="1364">
          <cell r="D1364" t="str">
            <v>sh.</v>
          </cell>
          <cell r="J1364">
            <v>829</v>
          </cell>
          <cell r="M1364">
            <v>56</v>
          </cell>
          <cell r="P1364">
            <v>885</v>
          </cell>
          <cell r="S1364">
            <v>829</v>
          </cell>
          <cell r="X1364">
            <v>56</v>
          </cell>
          <cell r="Z1364">
            <v>885</v>
          </cell>
          <cell r="AA1364">
            <v>0</v>
          </cell>
          <cell r="AB1364">
            <v>885</v>
          </cell>
        </row>
        <row r="1365">
          <cell r="C1365">
            <v>12</v>
          </cell>
          <cell r="D1365" t="str">
            <v>elvonás</v>
          </cell>
          <cell r="I1365">
            <v>-1391</v>
          </cell>
          <cell r="P1365">
            <v>-1391</v>
          </cell>
          <cell r="S1365">
            <v>-1391</v>
          </cell>
          <cell r="Z1365">
            <v>-1391</v>
          </cell>
          <cell r="AA1365">
            <v>0</v>
          </cell>
          <cell r="AB1365">
            <v>-1391</v>
          </cell>
        </row>
        <row r="1366">
          <cell r="C1366">
            <v>13</v>
          </cell>
          <cell r="D1366" t="str">
            <v>bérfejlesztés</v>
          </cell>
          <cell r="I1366">
            <v>2625</v>
          </cell>
          <cell r="P1366">
            <v>2625</v>
          </cell>
          <cell r="Q1366">
            <v>1930</v>
          </cell>
          <cell r="R1366">
            <v>695</v>
          </cell>
          <cell r="Z1366">
            <v>2625</v>
          </cell>
          <cell r="AA1366">
            <v>0</v>
          </cell>
          <cell r="AB1366">
            <v>2625</v>
          </cell>
        </row>
        <row r="1367">
          <cell r="C1367">
            <v>14</v>
          </cell>
          <cell r="D1367" t="str">
            <v>4% bérfejlesztés</v>
          </cell>
          <cell r="I1367">
            <v>-725</v>
          </cell>
          <cell r="P1367">
            <v>-725</v>
          </cell>
          <cell r="Q1367">
            <v>-533</v>
          </cell>
          <cell r="R1367">
            <v>-192</v>
          </cell>
          <cell r="Z1367">
            <v>-725</v>
          </cell>
          <cell r="AA1367">
            <v>0</v>
          </cell>
          <cell r="AB1367">
            <v>-725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21580</v>
          </cell>
          <cell r="F1392">
            <v>0</v>
          </cell>
          <cell r="G1392">
            <v>18000</v>
          </cell>
          <cell r="H1392">
            <v>0</v>
          </cell>
          <cell r="I1392">
            <v>133788</v>
          </cell>
          <cell r="J1392">
            <v>829</v>
          </cell>
          <cell r="K1392">
            <v>0</v>
          </cell>
          <cell r="L1392">
            <v>0</v>
          </cell>
          <cell r="M1392">
            <v>56</v>
          </cell>
          <cell r="N1392">
            <v>3036</v>
          </cell>
          <cell r="O1392">
            <v>0</v>
          </cell>
          <cell r="P1392">
            <v>177289</v>
          </cell>
          <cell r="Q1392">
            <v>74556</v>
          </cell>
          <cell r="R1392">
            <v>30643</v>
          </cell>
          <cell r="S1392">
            <v>69828</v>
          </cell>
          <cell r="T1392">
            <v>0</v>
          </cell>
          <cell r="U1392">
            <v>0</v>
          </cell>
          <cell r="V1392">
            <v>0</v>
          </cell>
          <cell r="W1392">
            <v>125</v>
          </cell>
          <cell r="X1392">
            <v>56</v>
          </cell>
          <cell r="Y1392">
            <v>2081</v>
          </cell>
          <cell r="Z1392">
            <v>177289</v>
          </cell>
          <cell r="AA1392">
            <v>0</v>
          </cell>
          <cell r="AB1392">
            <v>177289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E1393">
            <v>6249</v>
          </cell>
          <cell r="G1393">
            <v>21010</v>
          </cell>
          <cell r="I1393">
            <v>28592</v>
          </cell>
          <cell r="P1393">
            <v>55851</v>
          </cell>
          <cell r="Q1393">
            <v>13974</v>
          </cell>
          <cell r="R1393">
            <v>6352</v>
          </cell>
          <cell r="S1393">
            <v>30451</v>
          </cell>
          <cell r="W1393">
            <v>807</v>
          </cell>
          <cell r="Y1393">
            <v>4267</v>
          </cell>
          <cell r="Z1393">
            <v>55851</v>
          </cell>
          <cell r="AA1393">
            <v>0</v>
          </cell>
          <cell r="AB1393">
            <v>55851</v>
          </cell>
        </row>
        <row r="1394">
          <cell r="D1394" t="str">
            <v>sh.</v>
          </cell>
          <cell r="P1394">
            <v>0</v>
          </cell>
          <cell r="S1394">
            <v>-55</v>
          </cell>
          <cell r="X1394">
            <v>55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C1395">
            <v>2</v>
          </cell>
          <cell r="D1395" t="str">
            <v>jóváhagyott pénzmaradvány</v>
          </cell>
          <cell r="N1395">
            <v>902</v>
          </cell>
          <cell r="P1395">
            <v>902</v>
          </cell>
          <cell r="Q1395">
            <v>310</v>
          </cell>
          <cell r="R1395">
            <v>122</v>
          </cell>
          <cell r="Y1395">
            <v>470</v>
          </cell>
          <cell r="Z1395">
            <v>902</v>
          </cell>
          <cell r="AA1395">
            <v>0</v>
          </cell>
          <cell r="AB1395">
            <v>902</v>
          </cell>
        </row>
        <row r="1396">
          <cell r="C1396">
            <v>3</v>
          </cell>
          <cell r="D1396" t="str">
            <v>pm.terhelő bef.kötelezettség</v>
          </cell>
          <cell r="N1396">
            <v>1032</v>
          </cell>
          <cell r="P1396">
            <v>1032</v>
          </cell>
          <cell r="S1396">
            <v>1032</v>
          </cell>
          <cell r="Z1396">
            <v>1032</v>
          </cell>
          <cell r="AA1396">
            <v>0</v>
          </cell>
          <cell r="AB1396">
            <v>1032</v>
          </cell>
        </row>
        <row r="1397">
          <cell r="C1397">
            <v>12</v>
          </cell>
          <cell r="D1397" t="str">
            <v>elvonás</v>
          </cell>
          <cell r="I1397">
            <v>-153</v>
          </cell>
          <cell r="P1397">
            <v>-153</v>
          </cell>
          <cell r="S1397">
            <v>-153</v>
          </cell>
          <cell r="Z1397">
            <v>-153</v>
          </cell>
          <cell r="AA1397">
            <v>0</v>
          </cell>
          <cell r="AB1397">
            <v>-153</v>
          </cell>
        </row>
        <row r="1398">
          <cell r="C1398">
            <v>13</v>
          </cell>
          <cell r="D1398" t="str">
            <v>bérfejlesztés</v>
          </cell>
          <cell r="I1398">
            <v>998</v>
          </cell>
          <cell r="P1398">
            <v>998</v>
          </cell>
          <cell r="Q1398">
            <v>734</v>
          </cell>
          <cell r="R1398">
            <v>264</v>
          </cell>
          <cell r="Z1398">
            <v>998</v>
          </cell>
          <cell r="AA1398">
            <v>0</v>
          </cell>
          <cell r="AB1398">
            <v>998</v>
          </cell>
        </row>
        <row r="1399">
          <cell r="C1399">
            <v>14</v>
          </cell>
          <cell r="D1399" t="str">
            <v>4% bérfejlesztés</v>
          </cell>
          <cell r="I1399">
            <v>-276</v>
          </cell>
          <cell r="P1399">
            <v>-276</v>
          </cell>
          <cell r="Q1399">
            <v>-203</v>
          </cell>
          <cell r="R1399">
            <v>-73</v>
          </cell>
          <cell r="Z1399">
            <v>-276</v>
          </cell>
          <cell r="AA1399">
            <v>0</v>
          </cell>
          <cell r="AB1399">
            <v>-276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6249</v>
          </cell>
          <cell r="F1406">
            <v>0</v>
          </cell>
          <cell r="G1406">
            <v>21010</v>
          </cell>
          <cell r="H1406">
            <v>0</v>
          </cell>
          <cell r="I1406">
            <v>29161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1934</v>
          </cell>
          <cell r="O1406">
            <v>0</v>
          </cell>
          <cell r="P1406">
            <v>58354</v>
          </cell>
          <cell r="Q1406">
            <v>14815</v>
          </cell>
          <cell r="R1406">
            <v>6665</v>
          </cell>
          <cell r="S1406">
            <v>31275</v>
          </cell>
          <cell r="T1406">
            <v>0</v>
          </cell>
          <cell r="U1406">
            <v>0</v>
          </cell>
          <cell r="V1406">
            <v>0</v>
          </cell>
          <cell r="W1406">
            <v>807</v>
          </cell>
          <cell r="X1406">
            <v>55</v>
          </cell>
          <cell r="Y1406">
            <v>4737</v>
          </cell>
          <cell r="Z1406">
            <v>58354</v>
          </cell>
          <cell r="AA1406">
            <v>0</v>
          </cell>
          <cell r="AB1406">
            <v>58354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G1407">
            <v>1490</v>
          </cell>
          <cell r="H1407">
            <v>1980</v>
          </cell>
          <cell r="I1407">
            <v>52481</v>
          </cell>
          <cell r="M1407">
            <v>900</v>
          </cell>
          <cell r="P1407">
            <v>56851</v>
          </cell>
          <cell r="Q1407">
            <v>30655</v>
          </cell>
          <cell r="R1407">
            <v>12340</v>
          </cell>
          <cell r="S1407">
            <v>10976</v>
          </cell>
          <cell r="X1407">
            <v>2880</v>
          </cell>
          <cell r="Z1407">
            <v>56851</v>
          </cell>
          <cell r="AA1407">
            <v>0</v>
          </cell>
          <cell r="AB1407">
            <v>56851</v>
          </cell>
        </row>
        <row r="1408">
          <cell r="C1408">
            <v>2</v>
          </cell>
          <cell r="D1408" t="str">
            <v>jóváhagyott pénzmaradvány</v>
          </cell>
          <cell r="N1408">
            <v>888</v>
          </cell>
          <cell r="P1408">
            <v>888</v>
          </cell>
          <cell r="Q1408">
            <v>336</v>
          </cell>
          <cell r="R1408">
            <v>121</v>
          </cell>
          <cell r="Y1408">
            <v>431</v>
          </cell>
          <cell r="Z1408">
            <v>888</v>
          </cell>
          <cell r="AA1408">
            <v>0</v>
          </cell>
          <cell r="AB1408">
            <v>888</v>
          </cell>
        </row>
        <row r="1409">
          <cell r="C1409">
            <v>3</v>
          </cell>
          <cell r="D1409" t="str">
            <v>pm.terhelő bef.kötelezettség</v>
          </cell>
          <cell r="N1409">
            <v>30</v>
          </cell>
          <cell r="P1409">
            <v>30</v>
          </cell>
          <cell r="S1409">
            <v>30</v>
          </cell>
          <cell r="Z1409">
            <v>30</v>
          </cell>
          <cell r="AA1409">
            <v>0</v>
          </cell>
          <cell r="AB1409">
            <v>30</v>
          </cell>
        </row>
        <row r="1410">
          <cell r="B1410" t="str">
            <v>Újvári keret 40.évforduló</v>
          </cell>
          <cell r="D1410" t="str">
            <v>pót1(2)</v>
          </cell>
          <cell r="I1410">
            <v>70</v>
          </cell>
          <cell r="P1410">
            <v>70</v>
          </cell>
          <cell r="S1410">
            <v>70</v>
          </cell>
          <cell r="Z1410">
            <v>70</v>
          </cell>
          <cell r="AA1410">
            <v>0</v>
          </cell>
          <cell r="AB1410">
            <v>70</v>
          </cell>
        </row>
        <row r="1411">
          <cell r="C1411">
            <v>12</v>
          </cell>
          <cell r="D1411" t="str">
            <v>elvonás</v>
          </cell>
          <cell r="I1411">
            <v>-138</v>
          </cell>
          <cell r="P1411">
            <v>-138</v>
          </cell>
          <cell r="S1411">
            <v>-138</v>
          </cell>
          <cell r="Z1411">
            <v>-138</v>
          </cell>
          <cell r="AA1411">
            <v>0</v>
          </cell>
          <cell r="AB1411">
            <v>-138</v>
          </cell>
        </row>
        <row r="1412">
          <cell r="C1412">
            <v>13</v>
          </cell>
          <cell r="D1412" t="str">
            <v>bérfejlesztés</v>
          </cell>
          <cell r="I1412">
            <v>2353</v>
          </cell>
          <cell r="P1412">
            <v>2353</v>
          </cell>
          <cell r="Q1412">
            <v>1730</v>
          </cell>
          <cell r="R1412">
            <v>623</v>
          </cell>
          <cell r="Z1412">
            <v>2353</v>
          </cell>
          <cell r="AA1412">
            <v>0</v>
          </cell>
          <cell r="AB1412">
            <v>2353</v>
          </cell>
        </row>
        <row r="1413">
          <cell r="C1413">
            <v>14</v>
          </cell>
          <cell r="D1413" t="str">
            <v>4% bérfejlesztés</v>
          </cell>
          <cell r="I1413">
            <v>-650</v>
          </cell>
          <cell r="P1413">
            <v>-650</v>
          </cell>
          <cell r="Q1413">
            <v>-478</v>
          </cell>
          <cell r="R1413">
            <v>-172</v>
          </cell>
          <cell r="Z1413">
            <v>-650</v>
          </cell>
          <cell r="AA1413">
            <v>0</v>
          </cell>
          <cell r="AB1413">
            <v>-650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1490</v>
          </cell>
          <cell r="H1423">
            <v>1980</v>
          </cell>
          <cell r="I1423">
            <v>54116</v>
          </cell>
          <cell r="J1423">
            <v>0</v>
          </cell>
          <cell r="K1423">
            <v>0</v>
          </cell>
          <cell r="L1423">
            <v>0</v>
          </cell>
          <cell r="M1423">
            <v>900</v>
          </cell>
          <cell r="N1423">
            <v>918</v>
          </cell>
          <cell r="O1423">
            <v>0</v>
          </cell>
          <cell r="P1423">
            <v>59404</v>
          </cell>
          <cell r="Q1423">
            <v>32243</v>
          </cell>
          <cell r="R1423">
            <v>12912</v>
          </cell>
          <cell r="S1423">
            <v>10938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2880</v>
          </cell>
          <cell r="Y1423">
            <v>431</v>
          </cell>
          <cell r="Z1423">
            <v>59404</v>
          </cell>
          <cell r="AA1423">
            <v>0</v>
          </cell>
          <cell r="AB1423">
            <v>59404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G1424">
            <v>1020</v>
          </cell>
          <cell r="I1424">
            <v>16552</v>
          </cell>
          <cell r="J1424">
            <v>1300</v>
          </cell>
          <cell r="P1424">
            <v>18872</v>
          </cell>
          <cell r="Q1424">
            <v>6772</v>
          </cell>
          <cell r="R1424">
            <v>2953</v>
          </cell>
          <cell r="S1424">
            <v>9147</v>
          </cell>
          <cell r="Z1424">
            <v>18872</v>
          </cell>
          <cell r="AA1424">
            <v>0</v>
          </cell>
          <cell r="AB1424">
            <v>18872</v>
          </cell>
        </row>
        <row r="1425">
          <cell r="C1425">
            <v>2</v>
          </cell>
          <cell r="D1425" t="str">
            <v>jóváhagyott pénzmaradvány</v>
          </cell>
          <cell r="N1425">
            <v>503</v>
          </cell>
          <cell r="P1425">
            <v>503</v>
          </cell>
          <cell r="Y1425">
            <v>503</v>
          </cell>
          <cell r="Z1425">
            <v>503</v>
          </cell>
          <cell r="AA1425">
            <v>0</v>
          </cell>
          <cell r="AB1425">
            <v>503</v>
          </cell>
        </row>
        <row r="1426">
          <cell r="C1426">
            <v>4</v>
          </cell>
          <cell r="D1426" t="str">
            <v>tárgyévi eir.mód.korrekció</v>
          </cell>
          <cell r="I1426">
            <v>397</v>
          </cell>
          <cell r="P1426">
            <v>397</v>
          </cell>
          <cell r="Y1426">
            <v>397</v>
          </cell>
          <cell r="Z1426">
            <v>397</v>
          </cell>
          <cell r="AA1426">
            <v>0</v>
          </cell>
          <cell r="AB1426">
            <v>397</v>
          </cell>
        </row>
        <row r="1427">
          <cell r="C1427">
            <v>12</v>
          </cell>
          <cell r="D1427" t="str">
            <v>elvonás</v>
          </cell>
          <cell r="I1427">
            <v>-72</v>
          </cell>
          <cell r="P1427">
            <v>-72</v>
          </cell>
          <cell r="S1427">
            <v>-72</v>
          </cell>
          <cell r="Z1427">
            <v>-72</v>
          </cell>
          <cell r="AA1427">
            <v>0</v>
          </cell>
          <cell r="AB1427">
            <v>-72</v>
          </cell>
        </row>
        <row r="1428">
          <cell r="C1428">
            <v>13</v>
          </cell>
          <cell r="D1428" t="str">
            <v>bérfejlesztés</v>
          </cell>
          <cell r="I1428">
            <v>135</v>
          </cell>
          <cell r="P1428">
            <v>135</v>
          </cell>
          <cell r="Q1428">
            <v>99</v>
          </cell>
          <cell r="R1428">
            <v>36</v>
          </cell>
          <cell r="Z1428">
            <v>135</v>
          </cell>
          <cell r="AA1428">
            <v>0</v>
          </cell>
          <cell r="AB1428">
            <v>135</v>
          </cell>
        </row>
        <row r="1429">
          <cell r="C1429">
            <v>14</v>
          </cell>
          <cell r="D1429" t="str">
            <v>4% bérfejlesztés</v>
          </cell>
          <cell r="I1429">
            <v>-37</v>
          </cell>
          <cell r="P1429">
            <v>-37</v>
          </cell>
          <cell r="Q1429">
            <v>-27</v>
          </cell>
          <cell r="R1429">
            <v>-10</v>
          </cell>
          <cell r="Z1429">
            <v>-37</v>
          </cell>
          <cell r="AA1429">
            <v>0</v>
          </cell>
          <cell r="AB1429">
            <v>-37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1020</v>
          </cell>
          <cell r="H1439">
            <v>0</v>
          </cell>
          <cell r="I1439">
            <v>16975</v>
          </cell>
          <cell r="J1439">
            <v>1300</v>
          </cell>
          <cell r="K1439">
            <v>0</v>
          </cell>
          <cell r="L1439">
            <v>0</v>
          </cell>
          <cell r="M1439">
            <v>0</v>
          </cell>
          <cell r="N1439">
            <v>503</v>
          </cell>
          <cell r="O1439">
            <v>0</v>
          </cell>
          <cell r="P1439">
            <v>19798</v>
          </cell>
          <cell r="Q1439">
            <v>6844</v>
          </cell>
          <cell r="R1439">
            <v>2979</v>
          </cell>
          <cell r="S1439">
            <v>9075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900</v>
          </cell>
          <cell r="Z1439">
            <v>19798</v>
          </cell>
          <cell r="AA1439">
            <v>0</v>
          </cell>
          <cell r="AB1439">
            <v>19798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G1440">
            <v>22500</v>
          </cell>
          <cell r="I1440">
            <v>55119</v>
          </cell>
          <cell r="J1440">
            <v>12600</v>
          </cell>
          <cell r="P1440">
            <v>90219</v>
          </cell>
          <cell r="Q1440">
            <v>36180</v>
          </cell>
          <cell r="R1440">
            <v>14886</v>
          </cell>
          <cell r="S1440">
            <v>39153</v>
          </cell>
          <cell r="Z1440">
            <v>90219</v>
          </cell>
          <cell r="AA1440">
            <v>0</v>
          </cell>
          <cell r="AB1440">
            <v>90219</v>
          </cell>
        </row>
        <row r="1441">
          <cell r="C1441">
            <v>2</v>
          </cell>
          <cell r="D1441" t="str">
            <v>jóváhagyott pénzmaradvány</v>
          </cell>
          <cell r="N1441">
            <v>1358</v>
          </cell>
          <cell r="P1441">
            <v>1358</v>
          </cell>
          <cell r="Q1441">
            <v>320</v>
          </cell>
          <cell r="R1441">
            <v>108</v>
          </cell>
          <cell r="Y1441">
            <v>930</v>
          </cell>
          <cell r="Z1441">
            <v>1358</v>
          </cell>
          <cell r="AA1441">
            <v>0</v>
          </cell>
          <cell r="AB1441">
            <v>1358</v>
          </cell>
        </row>
        <row r="1442">
          <cell r="C1442">
            <v>3</v>
          </cell>
          <cell r="D1442" t="str">
            <v>pm.terhelő bef.kötelezettség</v>
          </cell>
          <cell r="N1442">
            <v>2</v>
          </cell>
          <cell r="P1442">
            <v>2</v>
          </cell>
          <cell r="S1442">
            <v>2</v>
          </cell>
          <cell r="Z1442">
            <v>2</v>
          </cell>
          <cell r="AA1442">
            <v>0</v>
          </cell>
          <cell r="AB1442">
            <v>2</v>
          </cell>
        </row>
        <row r="1443">
          <cell r="C1443">
            <v>4</v>
          </cell>
          <cell r="D1443" t="str">
            <v>tárgyévi eir.mód.korrekció</v>
          </cell>
          <cell r="I1443">
            <v>860</v>
          </cell>
          <cell r="P1443">
            <v>860</v>
          </cell>
          <cell r="Y1443">
            <v>860</v>
          </cell>
          <cell r="Z1443">
            <v>860</v>
          </cell>
          <cell r="AA1443">
            <v>0</v>
          </cell>
          <cell r="AB1443">
            <v>860</v>
          </cell>
        </row>
        <row r="1444">
          <cell r="B1444" t="str">
            <v>promóció</v>
          </cell>
          <cell r="D1444" t="str">
            <v>pót1(7)</v>
          </cell>
          <cell r="I1444">
            <v>700</v>
          </cell>
          <cell r="P1444">
            <v>700</v>
          </cell>
          <cell r="S1444">
            <v>700</v>
          </cell>
          <cell r="Z1444">
            <v>700</v>
          </cell>
          <cell r="AA1444">
            <v>0</v>
          </cell>
          <cell r="AB1444">
            <v>700</v>
          </cell>
        </row>
        <row r="1445">
          <cell r="B1445" t="str">
            <v>projektor</v>
          </cell>
          <cell r="D1445" t="str">
            <v>pót1(10)</v>
          </cell>
          <cell r="I1445">
            <v>1000</v>
          </cell>
          <cell r="P1445">
            <v>1000</v>
          </cell>
          <cell r="X1445">
            <v>1000</v>
          </cell>
          <cell r="Z1445">
            <v>1000</v>
          </cell>
          <cell r="AA1445">
            <v>0</v>
          </cell>
          <cell r="AB1445">
            <v>1000</v>
          </cell>
        </row>
        <row r="1446">
          <cell r="B1446" t="str">
            <v>vetítővászon városmarketingből</v>
          </cell>
          <cell r="D1446" t="str">
            <v>pót1(11)</v>
          </cell>
          <cell r="I1446">
            <v>50</v>
          </cell>
          <cell r="P1446">
            <v>50</v>
          </cell>
          <cell r="X1446">
            <v>50</v>
          </cell>
          <cell r="Z1446">
            <v>50</v>
          </cell>
          <cell r="AA1446">
            <v>0</v>
          </cell>
          <cell r="AB1446">
            <v>50</v>
          </cell>
        </row>
        <row r="1447">
          <cell r="B1447" t="str">
            <v>220/2000 Önkormányzati hírekre</v>
          </cell>
          <cell r="D1447" t="str">
            <v>pót1(17)</v>
          </cell>
          <cell r="I1447">
            <v>-4600</v>
          </cell>
          <cell r="P1447">
            <v>-4600</v>
          </cell>
          <cell r="S1447">
            <v>-4600</v>
          </cell>
          <cell r="Z1447">
            <v>-4600</v>
          </cell>
          <cell r="AA1447">
            <v>0</v>
          </cell>
          <cell r="AB1447">
            <v>-4600</v>
          </cell>
        </row>
        <row r="1448">
          <cell r="B1448" t="str">
            <v>Boldogság Háza 66/2000 Jogi</v>
          </cell>
          <cell r="D1448" t="str">
            <v>pót1(23)</v>
          </cell>
          <cell r="I1448">
            <v>1400</v>
          </cell>
          <cell r="P1448">
            <v>1400</v>
          </cell>
          <cell r="S1448">
            <v>1400</v>
          </cell>
          <cell r="Z1448">
            <v>1400</v>
          </cell>
          <cell r="AA1448">
            <v>0</v>
          </cell>
          <cell r="AB1448">
            <v>1400</v>
          </cell>
        </row>
        <row r="1449">
          <cell r="C1449">
            <v>12</v>
          </cell>
          <cell r="D1449" t="str">
            <v>elvonás</v>
          </cell>
          <cell r="I1449">
            <v>-2665</v>
          </cell>
          <cell r="P1449">
            <v>-2665</v>
          </cell>
          <cell r="S1449">
            <v>-2665</v>
          </cell>
          <cell r="Z1449">
            <v>-2665</v>
          </cell>
          <cell r="AA1449">
            <v>0</v>
          </cell>
          <cell r="AB1449">
            <v>-2665</v>
          </cell>
        </row>
        <row r="1450">
          <cell r="C1450">
            <v>13</v>
          </cell>
          <cell r="D1450" t="str">
            <v>bérfejlesztés</v>
          </cell>
          <cell r="I1450">
            <v>1847</v>
          </cell>
          <cell r="P1450">
            <v>1847</v>
          </cell>
          <cell r="Q1450">
            <v>1358</v>
          </cell>
          <cell r="R1450">
            <v>489</v>
          </cell>
          <cell r="Z1450">
            <v>1847</v>
          </cell>
          <cell r="AA1450">
            <v>0</v>
          </cell>
          <cell r="AB1450">
            <v>1847</v>
          </cell>
        </row>
        <row r="1451">
          <cell r="C1451">
            <v>14</v>
          </cell>
          <cell r="D1451" t="str">
            <v>4% bérfejlesztés</v>
          </cell>
          <cell r="I1451">
            <v>-510</v>
          </cell>
          <cell r="P1451">
            <v>-510</v>
          </cell>
          <cell r="Q1451">
            <v>-375</v>
          </cell>
          <cell r="R1451">
            <v>-135</v>
          </cell>
          <cell r="Z1451">
            <v>-510</v>
          </cell>
          <cell r="AA1451">
            <v>0</v>
          </cell>
          <cell r="AB1451">
            <v>-510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22500</v>
          </cell>
          <cell r="H1471">
            <v>0</v>
          </cell>
          <cell r="I1471">
            <v>53201</v>
          </cell>
          <cell r="J1471">
            <v>12600</v>
          </cell>
          <cell r="K1471">
            <v>0</v>
          </cell>
          <cell r="L1471">
            <v>0</v>
          </cell>
          <cell r="M1471">
            <v>0</v>
          </cell>
          <cell r="N1471">
            <v>1360</v>
          </cell>
          <cell r="O1471">
            <v>0</v>
          </cell>
          <cell r="P1471">
            <v>89661</v>
          </cell>
          <cell r="Q1471">
            <v>37483</v>
          </cell>
          <cell r="R1471">
            <v>15348</v>
          </cell>
          <cell r="S1471">
            <v>33990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1050</v>
          </cell>
          <cell r="Y1471">
            <v>1790</v>
          </cell>
          <cell r="Z1471">
            <v>89661</v>
          </cell>
          <cell r="AA1471">
            <v>0</v>
          </cell>
          <cell r="AB1471">
            <v>89661</v>
          </cell>
        </row>
        <row r="1472">
          <cell r="A1472">
            <v>45</v>
          </cell>
          <cell r="B1472" t="str">
            <v>Harmadik Szinház </v>
          </cell>
          <cell r="C1472">
            <v>1</v>
          </cell>
          <cell r="D1472" t="str">
            <v>00előirányzat</v>
          </cell>
          <cell r="G1472">
            <v>4916</v>
          </cell>
          <cell r="I1472">
            <v>22558</v>
          </cell>
          <cell r="J1472">
            <v>1500</v>
          </cell>
          <cell r="P1472">
            <v>28974</v>
          </cell>
          <cell r="Q1472">
            <v>7714</v>
          </cell>
          <cell r="R1472">
            <v>3140</v>
          </cell>
          <cell r="S1472">
            <v>18120</v>
          </cell>
          <cell r="Z1472">
            <v>28974</v>
          </cell>
          <cell r="AA1472">
            <v>0</v>
          </cell>
          <cell r="AB1472">
            <v>28974</v>
          </cell>
        </row>
        <row r="1473">
          <cell r="C1473">
            <v>2</v>
          </cell>
          <cell r="D1473" t="str">
            <v>jóváhagyott pénzmaradvány</v>
          </cell>
          <cell r="N1473">
            <v>245</v>
          </cell>
          <cell r="P1473">
            <v>245</v>
          </cell>
          <cell r="Y1473">
            <v>245</v>
          </cell>
          <cell r="Z1473">
            <v>245</v>
          </cell>
          <cell r="AA1473">
            <v>0</v>
          </cell>
          <cell r="AB1473">
            <v>245</v>
          </cell>
        </row>
        <row r="1474">
          <cell r="C1474">
            <v>3</v>
          </cell>
          <cell r="D1474" t="str">
            <v>pm.terhelő bef.kötelezettség</v>
          </cell>
          <cell r="N1474">
            <v>619</v>
          </cell>
          <cell r="P1474">
            <v>619</v>
          </cell>
          <cell r="S1474">
            <v>619</v>
          </cell>
          <cell r="Z1474">
            <v>619</v>
          </cell>
          <cell r="AA1474">
            <v>0</v>
          </cell>
          <cell r="AB1474">
            <v>619</v>
          </cell>
        </row>
        <row r="1475">
          <cell r="B1475" t="str">
            <v>művészeti támogatás</v>
          </cell>
          <cell r="D1475" t="str">
            <v>pót1(21)</v>
          </cell>
          <cell r="I1475">
            <v>6385</v>
          </cell>
          <cell r="P1475">
            <v>6385</v>
          </cell>
          <cell r="S1475">
            <v>6385</v>
          </cell>
          <cell r="Z1475">
            <v>6385</v>
          </cell>
          <cell r="AA1475">
            <v>0</v>
          </cell>
          <cell r="AB1475">
            <v>6385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</v>
          </cell>
          <cell r="E1489">
            <v>0</v>
          </cell>
          <cell r="F1489">
            <v>0</v>
          </cell>
          <cell r="G1489">
            <v>4916</v>
          </cell>
          <cell r="H1489">
            <v>0</v>
          </cell>
          <cell r="I1489">
            <v>28943</v>
          </cell>
          <cell r="J1489">
            <v>1500</v>
          </cell>
          <cell r="K1489">
            <v>0</v>
          </cell>
          <cell r="L1489">
            <v>0</v>
          </cell>
          <cell r="M1489">
            <v>0</v>
          </cell>
          <cell r="N1489">
            <v>864</v>
          </cell>
          <cell r="O1489">
            <v>0</v>
          </cell>
          <cell r="P1489">
            <v>36223</v>
          </cell>
          <cell r="Q1489">
            <v>7714</v>
          </cell>
          <cell r="R1489">
            <v>3140</v>
          </cell>
          <cell r="S1489">
            <v>25124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245</v>
          </cell>
          <cell r="Z1489">
            <v>36223</v>
          </cell>
          <cell r="AA1489">
            <v>0</v>
          </cell>
          <cell r="AB1489">
            <v>36223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27416</v>
          </cell>
          <cell r="H1490">
            <v>0</v>
          </cell>
          <cell r="I1490">
            <v>82144</v>
          </cell>
          <cell r="J1490">
            <v>14100</v>
          </cell>
          <cell r="K1490">
            <v>0</v>
          </cell>
          <cell r="L1490">
            <v>0</v>
          </cell>
          <cell r="M1490">
            <v>0</v>
          </cell>
          <cell r="N1490">
            <v>2224</v>
          </cell>
          <cell r="O1490">
            <v>0</v>
          </cell>
          <cell r="P1490">
            <v>125884</v>
          </cell>
          <cell r="Q1490">
            <v>45197</v>
          </cell>
          <cell r="R1490">
            <v>18488</v>
          </cell>
          <cell r="S1490">
            <v>59114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1050</v>
          </cell>
          <cell r="Y1490">
            <v>2035</v>
          </cell>
          <cell r="Z1490">
            <v>125884</v>
          </cell>
          <cell r="AA1490">
            <v>0</v>
          </cell>
          <cell r="AB1490">
            <v>125884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G1491">
            <v>27029</v>
          </cell>
          <cell r="I1491">
            <v>21286</v>
          </cell>
          <cell r="P1491">
            <v>48315</v>
          </cell>
          <cell r="Q1491">
            <v>27131</v>
          </cell>
          <cell r="R1491">
            <v>12217</v>
          </cell>
          <cell r="S1491">
            <v>8967</v>
          </cell>
          <cell r="Z1491">
            <v>48315</v>
          </cell>
          <cell r="AA1491">
            <v>0</v>
          </cell>
          <cell r="AB1491">
            <v>48315</v>
          </cell>
        </row>
        <row r="1492">
          <cell r="C1492">
            <v>2</v>
          </cell>
          <cell r="D1492" t="str">
            <v>jóváhagyott pénzmaradvány</v>
          </cell>
          <cell r="N1492">
            <v>916</v>
          </cell>
          <cell r="P1492">
            <v>916</v>
          </cell>
          <cell r="Q1492">
            <v>674</v>
          </cell>
          <cell r="R1492">
            <v>242</v>
          </cell>
          <cell r="Z1492">
            <v>916</v>
          </cell>
          <cell r="AA1492">
            <v>0</v>
          </cell>
          <cell r="AB1492">
            <v>916</v>
          </cell>
        </row>
        <row r="1493">
          <cell r="C1493">
            <v>3</v>
          </cell>
          <cell r="D1493" t="str">
            <v>pm.terhelő bef.kötelezettség</v>
          </cell>
          <cell r="N1493">
            <v>798</v>
          </cell>
          <cell r="P1493">
            <v>798</v>
          </cell>
          <cell r="S1493">
            <v>798</v>
          </cell>
          <cell r="Z1493">
            <v>798</v>
          </cell>
          <cell r="AA1493">
            <v>0</v>
          </cell>
          <cell r="AB1493">
            <v>798</v>
          </cell>
        </row>
        <row r="1494">
          <cell r="B1494" t="str">
            <v>171/2000 Kgy.hat.</v>
          </cell>
          <cell r="D1494" t="str">
            <v>pót1(9)</v>
          </cell>
          <cell r="I1494">
            <v>10000</v>
          </cell>
          <cell r="P1494">
            <v>10000</v>
          </cell>
          <cell r="S1494">
            <v>10000</v>
          </cell>
          <cell r="Z1494">
            <v>10000</v>
          </cell>
          <cell r="AA1494">
            <v>0</v>
          </cell>
          <cell r="AB1494">
            <v>10000</v>
          </cell>
        </row>
        <row r="1495">
          <cell r="B1495" t="str">
            <v>58/2000 KUBI keret</v>
          </cell>
          <cell r="D1495" t="str">
            <v>pót1(12)</v>
          </cell>
          <cell r="I1495">
            <v>130</v>
          </cell>
          <cell r="P1495">
            <v>130</v>
          </cell>
          <cell r="X1495">
            <v>130</v>
          </cell>
          <cell r="Z1495">
            <v>130</v>
          </cell>
          <cell r="AA1495">
            <v>0</v>
          </cell>
          <cell r="AB1495">
            <v>130</v>
          </cell>
        </row>
        <row r="1496">
          <cell r="C1496">
            <v>13</v>
          </cell>
          <cell r="D1496" t="str">
            <v>bérfejlesztés</v>
          </cell>
          <cell r="I1496">
            <v>565</v>
          </cell>
          <cell r="P1496">
            <v>565</v>
          </cell>
          <cell r="Q1496">
            <v>416</v>
          </cell>
          <cell r="R1496">
            <v>149</v>
          </cell>
          <cell r="Z1496">
            <v>565</v>
          </cell>
          <cell r="AA1496">
            <v>0</v>
          </cell>
          <cell r="AB1496">
            <v>565</v>
          </cell>
        </row>
        <row r="1497">
          <cell r="D1497" t="str">
            <v>pót1(25)</v>
          </cell>
          <cell r="I1497">
            <v>5000</v>
          </cell>
          <cell r="P1497">
            <v>5000</v>
          </cell>
          <cell r="S1497">
            <v>5000</v>
          </cell>
          <cell r="Z1497">
            <v>5000</v>
          </cell>
          <cell r="AA1497">
            <v>0</v>
          </cell>
          <cell r="AB1497">
            <v>5000</v>
          </cell>
        </row>
        <row r="1498">
          <cell r="C1498">
            <v>14</v>
          </cell>
          <cell r="D1498" t="str">
            <v>4% bérfejlesztés</v>
          </cell>
          <cell r="I1498">
            <v>-156</v>
          </cell>
          <cell r="P1498">
            <v>-156</v>
          </cell>
          <cell r="Q1498">
            <v>-115</v>
          </cell>
          <cell r="R1498">
            <v>-41</v>
          </cell>
          <cell r="Z1498">
            <v>-156</v>
          </cell>
          <cell r="AA1498">
            <v>0</v>
          </cell>
          <cell r="AB1498">
            <v>-156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27029</v>
          </cell>
          <cell r="H1507">
            <v>0</v>
          </cell>
          <cell r="I1507">
            <v>36825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1714</v>
          </cell>
          <cell r="O1507">
            <v>0</v>
          </cell>
          <cell r="P1507">
            <v>65568</v>
          </cell>
          <cell r="Q1507">
            <v>28106</v>
          </cell>
          <cell r="R1507">
            <v>12567</v>
          </cell>
          <cell r="S1507">
            <v>24765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130</v>
          </cell>
          <cell r="Y1507">
            <v>0</v>
          </cell>
          <cell r="Z1507">
            <v>65568</v>
          </cell>
          <cell r="AA1507">
            <v>0</v>
          </cell>
          <cell r="AB1507">
            <v>65568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E1508">
            <v>100</v>
          </cell>
          <cell r="G1508">
            <v>108000</v>
          </cell>
          <cell r="I1508">
            <v>294900</v>
          </cell>
          <cell r="P1508">
            <v>403000</v>
          </cell>
          <cell r="Q1508">
            <v>212000</v>
          </cell>
          <cell r="R1508">
            <v>82900</v>
          </cell>
          <cell r="S1508">
            <v>98100</v>
          </cell>
          <cell r="X1508">
            <v>10000</v>
          </cell>
          <cell r="Z1508">
            <v>403000</v>
          </cell>
          <cell r="AA1508">
            <v>0</v>
          </cell>
          <cell r="AB1508">
            <v>403000</v>
          </cell>
        </row>
        <row r="1509">
          <cell r="C1509">
            <v>2</v>
          </cell>
          <cell r="D1509" t="str">
            <v>jóváhagyott pénzmaradvány</v>
          </cell>
          <cell r="N1509">
            <v>24405</v>
          </cell>
          <cell r="P1509">
            <v>24405</v>
          </cell>
          <cell r="Q1509">
            <v>332</v>
          </cell>
          <cell r="R1509">
            <v>120</v>
          </cell>
          <cell r="Y1509">
            <v>23953</v>
          </cell>
          <cell r="Z1509">
            <v>24405</v>
          </cell>
          <cell r="AA1509">
            <v>0</v>
          </cell>
          <cell r="AB1509">
            <v>24405</v>
          </cell>
        </row>
        <row r="1510">
          <cell r="C1510">
            <v>4</v>
          </cell>
          <cell r="D1510" t="str">
            <v>tárgyévi eir.mód.korrekció</v>
          </cell>
          <cell r="I1510">
            <v>417</v>
          </cell>
          <cell r="P1510">
            <v>417</v>
          </cell>
          <cell r="Y1510">
            <v>417</v>
          </cell>
          <cell r="Z1510">
            <v>417</v>
          </cell>
          <cell r="AA1510">
            <v>0</v>
          </cell>
          <cell r="AB1510">
            <v>417</v>
          </cell>
        </row>
        <row r="1511">
          <cell r="B1511" t="str">
            <v>művészeti támogatás</v>
          </cell>
          <cell r="D1511" t="str">
            <v>pót1(20)</v>
          </cell>
          <cell r="I1511">
            <v>105167</v>
          </cell>
          <cell r="P1511">
            <v>105167</v>
          </cell>
          <cell r="S1511">
            <v>105167</v>
          </cell>
          <cell r="Z1511">
            <v>105167</v>
          </cell>
          <cell r="AA1511">
            <v>0</v>
          </cell>
          <cell r="AB1511">
            <v>105167</v>
          </cell>
        </row>
        <row r="1512">
          <cell r="D1512" t="str">
            <v>sh1(17)</v>
          </cell>
          <cell r="P1512">
            <v>0</v>
          </cell>
          <cell r="S1512">
            <v>7953</v>
          </cell>
          <cell r="X1512">
            <v>16000</v>
          </cell>
          <cell r="Y1512">
            <v>-23953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100</v>
          </cell>
          <cell r="F1526">
            <v>0</v>
          </cell>
          <cell r="G1526">
            <v>108000</v>
          </cell>
          <cell r="H1526">
            <v>0</v>
          </cell>
          <cell r="I1526">
            <v>400484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24405</v>
          </cell>
          <cell r="O1526">
            <v>0</v>
          </cell>
          <cell r="P1526">
            <v>532989</v>
          </cell>
          <cell r="Q1526">
            <v>212332</v>
          </cell>
          <cell r="R1526">
            <v>83020</v>
          </cell>
          <cell r="S1526">
            <v>211220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26000</v>
          </cell>
          <cell r="Y1526">
            <v>417</v>
          </cell>
          <cell r="Z1526">
            <v>532989</v>
          </cell>
          <cell r="AA1526">
            <v>0</v>
          </cell>
          <cell r="AB1526">
            <v>532989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G1527">
            <v>4621</v>
          </cell>
          <cell r="I1527">
            <v>11297</v>
          </cell>
          <cell r="P1527">
            <v>15918</v>
          </cell>
          <cell r="Q1527">
            <v>8570</v>
          </cell>
          <cell r="R1527">
            <v>3451</v>
          </cell>
          <cell r="S1527">
            <v>3897</v>
          </cell>
          <cell r="Z1527">
            <v>15918</v>
          </cell>
          <cell r="AA1527">
            <v>0</v>
          </cell>
          <cell r="AB1527">
            <v>15918</v>
          </cell>
        </row>
        <row r="1528">
          <cell r="C1528">
            <v>2</v>
          </cell>
          <cell r="D1528" t="str">
            <v>jóváhagyott pénzmaradvány</v>
          </cell>
          <cell r="N1528">
            <v>937</v>
          </cell>
          <cell r="P1528">
            <v>937</v>
          </cell>
          <cell r="Q1528">
            <v>882</v>
          </cell>
          <cell r="R1528">
            <v>318</v>
          </cell>
          <cell r="S1528">
            <v>-263</v>
          </cell>
          <cell r="Z1528">
            <v>937</v>
          </cell>
          <cell r="AA1528">
            <v>0</v>
          </cell>
          <cell r="AB1528">
            <v>937</v>
          </cell>
        </row>
        <row r="1529">
          <cell r="C1529">
            <v>4</v>
          </cell>
          <cell r="D1529" t="str">
            <v>tárgyévi eir.mód.korrekció</v>
          </cell>
          <cell r="I1529">
            <v>982</v>
          </cell>
          <cell r="P1529">
            <v>982</v>
          </cell>
          <cell r="S1529">
            <v>263</v>
          </cell>
          <cell r="Y1529">
            <v>719</v>
          </cell>
          <cell r="Z1529">
            <v>982</v>
          </cell>
          <cell r="AA1529">
            <v>0</v>
          </cell>
          <cell r="AB1529">
            <v>982</v>
          </cell>
        </row>
        <row r="1530">
          <cell r="B1530" t="str">
            <v>művészeti támogatás</v>
          </cell>
          <cell r="D1530" t="str">
            <v>pót1(4)</v>
          </cell>
          <cell r="I1530">
            <v>25200</v>
          </cell>
          <cell r="P1530">
            <v>25200</v>
          </cell>
          <cell r="Q1530">
            <v>4500</v>
          </cell>
          <cell r="S1530">
            <v>18900</v>
          </cell>
          <cell r="X1530">
            <v>1800</v>
          </cell>
          <cell r="Z1530">
            <v>25200</v>
          </cell>
          <cell r="AA1530">
            <v>0</v>
          </cell>
          <cell r="AB1530">
            <v>25200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4621</v>
          </cell>
          <cell r="H1542">
            <v>0</v>
          </cell>
          <cell r="I1542">
            <v>37479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937</v>
          </cell>
          <cell r="O1542">
            <v>0</v>
          </cell>
          <cell r="P1542">
            <v>43037</v>
          </cell>
          <cell r="Q1542">
            <v>13952</v>
          </cell>
          <cell r="R1542">
            <v>3769</v>
          </cell>
          <cell r="S1542">
            <v>22797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1800</v>
          </cell>
          <cell r="Y1542">
            <v>719</v>
          </cell>
          <cell r="Z1542">
            <v>43037</v>
          </cell>
          <cell r="AA1542">
            <v>0</v>
          </cell>
          <cell r="AB1542">
            <v>43037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G1543">
            <v>25000</v>
          </cell>
          <cell r="I1543">
            <v>99328</v>
          </cell>
          <cell r="P1543">
            <v>124328</v>
          </cell>
          <cell r="Q1543">
            <v>78590</v>
          </cell>
          <cell r="R1543">
            <v>32112</v>
          </cell>
          <cell r="S1543">
            <v>7476</v>
          </cell>
          <cell r="U1543">
            <v>150</v>
          </cell>
          <cell r="X1543">
            <v>6000</v>
          </cell>
          <cell r="Z1543">
            <v>124328</v>
          </cell>
          <cell r="AA1543">
            <v>0</v>
          </cell>
          <cell r="AB1543">
            <v>124328</v>
          </cell>
        </row>
        <row r="1544">
          <cell r="C1544">
            <v>2</v>
          </cell>
          <cell r="D1544" t="str">
            <v>jóváhagyott pénzmaradvány</v>
          </cell>
          <cell r="N1544">
            <v>-9100</v>
          </cell>
          <cell r="P1544">
            <v>-9100</v>
          </cell>
          <cell r="S1544">
            <v>-9100</v>
          </cell>
          <cell r="Z1544">
            <v>-9100</v>
          </cell>
          <cell r="AA1544">
            <v>0</v>
          </cell>
          <cell r="AB1544">
            <v>-9100</v>
          </cell>
        </row>
        <row r="1545">
          <cell r="C1545">
            <v>3</v>
          </cell>
          <cell r="D1545" t="str">
            <v>pm.terhelő bef.kötelezettség</v>
          </cell>
          <cell r="N1545">
            <v>9299</v>
          </cell>
          <cell r="P1545">
            <v>9299</v>
          </cell>
          <cell r="S1545">
            <v>9299</v>
          </cell>
          <cell r="Z1545">
            <v>9299</v>
          </cell>
          <cell r="AA1545">
            <v>0</v>
          </cell>
          <cell r="AB1545">
            <v>9299</v>
          </cell>
        </row>
        <row r="1546">
          <cell r="B1546" t="str">
            <v>központi támogatás</v>
          </cell>
          <cell r="D1546" t="str">
            <v>pót1(3)</v>
          </cell>
          <cell r="I1546">
            <v>44000</v>
          </cell>
          <cell r="P1546">
            <v>44000</v>
          </cell>
          <cell r="Q1546">
            <v>4600</v>
          </cell>
          <cell r="S1546">
            <v>35400</v>
          </cell>
          <cell r="X1546">
            <v>4000</v>
          </cell>
          <cell r="Z1546">
            <v>44000</v>
          </cell>
          <cell r="AA1546">
            <v>0</v>
          </cell>
          <cell r="AB1546">
            <v>44000</v>
          </cell>
        </row>
        <row r="1547">
          <cell r="D1547" t="str">
            <v>sh1(10)</v>
          </cell>
          <cell r="J1547">
            <v>1000</v>
          </cell>
          <cell r="P1547">
            <v>1000</v>
          </cell>
          <cell r="S1547">
            <v>1000</v>
          </cell>
          <cell r="Z1547">
            <v>1000</v>
          </cell>
          <cell r="AA1547">
            <v>0</v>
          </cell>
          <cell r="AB1547">
            <v>1000</v>
          </cell>
        </row>
        <row r="1548">
          <cell r="C1548">
            <v>12</v>
          </cell>
          <cell r="D1548" t="str">
            <v>elvonás</v>
          </cell>
          <cell r="I1548">
            <v>-18</v>
          </cell>
          <cell r="P1548">
            <v>-18</v>
          </cell>
          <cell r="S1548">
            <v>-18</v>
          </cell>
          <cell r="Z1548">
            <v>-18</v>
          </cell>
          <cell r="AA1548">
            <v>0</v>
          </cell>
          <cell r="AB1548">
            <v>-18</v>
          </cell>
        </row>
        <row r="1549">
          <cell r="C1549">
            <v>13</v>
          </cell>
          <cell r="D1549" t="str">
            <v>bérfejlesztés</v>
          </cell>
          <cell r="I1549">
            <v>5429</v>
          </cell>
          <cell r="P1549">
            <v>5429</v>
          </cell>
          <cell r="Q1549">
            <v>3992</v>
          </cell>
          <cell r="R1549">
            <v>1437</v>
          </cell>
          <cell r="Z1549">
            <v>5429</v>
          </cell>
          <cell r="AA1549">
            <v>0</v>
          </cell>
          <cell r="AB1549">
            <v>5429</v>
          </cell>
        </row>
        <row r="1550">
          <cell r="C1550">
            <v>14</v>
          </cell>
          <cell r="D1550" t="str">
            <v>4% bérfejlesztés</v>
          </cell>
          <cell r="I1550">
            <v>-1500</v>
          </cell>
          <cell r="P1550">
            <v>-1500</v>
          </cell>
          <cell r="Q1550">
            <v>-1103</v>
          </cell>
          <cell r="R1550">
            <v>-397</v>
          </cell>
          <cell r="Z1550">
            <v>-1500</v>
          </cell>
          <cell r="AA1550">
            <v>0</v>
          </cell>
          <cell r="AB1550">
            <v>-1500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25000</v>
          </cell>
          <cell r="H1558">
            <v>0</v>
          </cell>
          <cell r="I1558">
            <v>147239</v>
          </cell>
          <cell r="J1558">
            <v>1000</v>
          </cell>
          <cell r="K1558">
            <v>0</v>
          </cell>
          <cell r="L1558">
            <v>0</v>
          </cell>
          <cell r="M1558">
            <v>0</v>
          </cell>
          <cell r="N1558">
            <v>199</v>
          </cell>
          <cell r="O1558">
            <v>0</v>
          </cell>
          <cell r="P1558">
            <v>173438</v>
          </cell>
          <cell r="Q1558">
            <v>86079</v>
          </cell>
          <cell r="R1558">
            <v>33152</v>
          </cell>
          <cell r="S1558">
            <v>44057</v>
          </cell>
          <cell r="T1558">
            <v>0</v>
          </cell>
          <cell r="U1558">
            <v>150</v>
          </cell>
          <cell r="V1558">
            <v>0</v>
          </cell>
          <cell r="W1558">
            <v>0</v>
          </cell>
          <cell r="X1558">
            <v>10000</v>
          </cell>
          <cell r="Y1558">
            <v>0</v>
          </cell>
          <cell r="Z1558">
            <v>173438</v>
          </cell>
          <cell r="AA1558">
            <v>0</v>
          </cell>
          <cell r="AB1558">
            <v>173438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G1559">
            <v>8500</v>
          </cell>
          <cell r="I1559">
            <v>19155</v>
          </cell>
          <cell r="J1559">
            <v>300</v>
          </cell>
          <cell r="P1559">
            <v>27955</v>
          </cell>
          <cell r="Q1559">
            <v>10000</v>
          </cell>
          <cell r="R1559">
            <v>4170</v>
          </cell>
          <cell r="S1559">
            <v>13785</v>
          </cell>
          <cell r="Z1559">
            <v>27955</v>
          </cell>
          <cell r="AA1559">
            <v>0</v>
          </cell>
          <cell r="AB1559">
            <v>27955</v>
          </cell>
        </row>
        <row r="1560">
          <cell r="C1560">
            <v>2</v>
          </cell>
          <cell r="D1560" t="str">
            <v>jóváhagyott pénzmaradvány</v>
          </cell>
          <cell r="N1560">
            <v>633</v>
          </cell>
          <cell r="P1560">
            <v>633</v>
          </cell>
          <cell r="Q1560">
            <v>137</v>
          </cell>
          <cell r="R1560">
            <v>49</v>
          </cell>
          <cell r="Y1560">
            <v>447</v>
          </cell>
          <cell r="Z1560">
            <v>633</v>
          </cell>
          <cell r="AA1560">
            <v>0</v>
          </cell>
          <cell r="AB1560">
            <v>633</v>
          </cell>
        </row>
        <row r="1561">
          <cell r="C1561">
            <v>4</v>
          </cell>
          <cell r="D1561" t="str">
            <v>tárgyévi eir.mód.korrekció</v>
          </cell>
          <cell r="I1561">
            <v>15</v>
          </cell>
          <cell r="P1561">
            <v>15</v>
          </cell>
          <cell r="Y1561">
            <v>15</v>
          </cell>
          <cell r="Z1561">
            <v>15</v>
          </cell>
          <cell r="AA1561">
            <v>0</v>
          </cell>
          <cell r="AB1561">
            <v>15</v>
          </cell>
        </row>
        <row r="1562">
          <cell r="C1562">
            <v>12</v>
          </cell>
          <cell r="D1562" t="str">
            <v>elvonás</v>
          </cell>
          <cell r="I1562">
            <v>-608</v>
          </cell>
          <cell r="P1562">
            <v>-608</v>
          </cell>
          <cell r="S1562">
            <v>-608</v>
          </cell>
          <cell r="Z1562">
            <v>-608</v>
          </cell>
          <cell r="AA1562">
            <v>0</v>
          </cell>
          <cell r="AB1562">
            <v>-608</v>
          </cell>
        </row>
        <row r="1563">
          <cell r="C1563">
            <v>13</v>
          </cell>
          <cell r="D1563" t="str">
            <v>bérfejlesztés</v>
          </cell>
          <cell r="I1563">
            <v>674</v>
          </cell>
          <cell r="P1563">
            <v>674</v>
          </cell>
          <cell r="Q1563">
            <v>496</v>
          </cell>
          <cell r="R1563">
            <v>178</v>
          </cell>
          <cell r="Z1563">
            <v>674</v>
          </cell>
          <cell r="AA1563">
            <v>0</v>
          </cell>
          <cell r="AB1563">
            <v>674</v>
          </cell>
        </row>
        <row r="1564">
          <cell r="C1564">
            <v>14</v>
          </cell>
          <cell r="D1564" t="str">
            <v>4% bérfejlesztés</v>
          </cell>
          <cell r="I1564">
            <v>-186</v>
          </cell>
          <cell r="P1564">
            <v>-186</v>
          </cell>
          <cell r="Q1564">
            <v>-137</v>
          </cell>
          <cell r="R1564">
            <v>-49</v>
          </cell>
          <cell r="Z1564">
            <v>-186</v>
          </cell>
          <cell r="AA1564">
            <v>0</v>
          </cell>
          <cell r="AB1564">
            <v>-186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8500</v>
          </cell>
          <cell r="H1575">
            <v>0</v>
          </cell>
          <cell r="I1575">
            <v>19050</v>
          </cell>
          <cell r="J1575">
            <v>300</v>
          </cell>
          <cell r="K1575">
            <v>0</v>
          </cell>
          <cell r="L1575">
            <v>0</v>
          </cell>
          <cell r="M1575">
            <v>0</v>
          </cell>
          <cell r="N1575">
            <v>633</v>
          </cell>
          <cell r="O1575">
            <v>0</v>
          </cell>
          <cell r="P1575">
            <v>28483</v>
          </cell>
          <cell r="Q1575">
            <v>10496</v>
          </cell>
          <cell r="R1575">
            <v>4348</v>
          </cell>
          <cell r="S1575">
            <v>13177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462</v>
          </cell>
          <cell r="Z1575">
            <v>28483</v>
          </cell>
          <cell r="AA1575">
            <v>0</v>
          </cell>
          <cell r="AB1575">
            <v>28483</v>
          </cell>
        </row>
        <row r="1576">
          <cell r="B1576" t="str">
            <v>Szivárvány Gyermekház </v>
          </cell>
          <cell r="C1576">
            <v>1</v>
          </cell>
          <cell r="D1576" t="str">
            <v>00előirányzat</v>
          </cell>
          <cell r="G1576">
            <v>4000</v>
          </cell>
          <cell r="I1576">
            <v>20247</v>
          </cell>
          <cell r="J1576">
            <v>300</v>
          </cell>
          <cell r="P1576">
            <v>24547</v>
          </cell>
          <cell r="Q1576">
            <v>10097</v>
          </cell>
          <cell r="R1576">
            <v>4756</v>
          </cell>
          <cell r="S1576">
            <v>9694</v>
          </cell>
          <cell r="Z1576">
            <v>24547</v>
          </cell>
          <cell r="AA1576">
            <v>0</v>
          </cell>
          <cell r="AB1576">
            <v>24547</v>
          </cell>
        </row>
        <row r="1577">
          <cell r="C1577">
            <v>2</v>
          </cell>
          <cell r="D1577" t="str">
            <v>jóváhagyott pénzmaradvány</v>
          </cell>
          <cell r="N1577">
            <v>194</v>
          </cell>
          <cell r="P1577">
            <v>194</v>
          </cell>
          <cell r="Q1577">
            <v>80</v>
          </cell>
          <cell r="R1577">
            <v>29</v>
          </cell>
          <cell r="Y1577">
            <v>85</v>
          </cell>
          <cell r="Z1577">
            <v>194</v>
          </cell>
          <cell r="AA1577">
            <v>0</v>
          </cell>
          <cell r="AB1577">
            <v>194</v>
          </cell>
        </row>
        <row r="1578">
          <cell r="C1578">
            <v>3</v>
          </cell>
          <cell r="D1578" t="str">
            <v>pm.terhelő bef.kötelezettség</v>
          </cell>
          <cell r="N1578">
            <v>263</v>
          </cell>
          <cell r="P1578">
            <v>263</v>
          </cell>
          <cell r="S1578">
            <v>263</v>
          </cell>
          <cell r="Z1578">
            <v>263</v>
          </cell>
          <cell r="AA1578">
            <v>0</v>
          </cell>
          <cell r="AB1578">
            <v>263</v>
          </cell>
        </row>
        <row r="1579">
          <cell r="B1579" t="str">
            <v>dr.Gáspár Gabriella gyermeknap</v>
          </cell>
          <cell r="D1579" t="str">
            <v>pót1(8)</v>
          </cell>
          <cell r="I1579">
            <v>50</v>
          </cell>
          <cell r="P1579">
            <v>50</v>
          </cell>
          <cell r="S1579">
            <v>50</v>
          </cell>
          <cell r="Z1579">
            <v>50</v>
          </cell>
          <cell r="AA1579">
            <v>0</v>
          </cell>
          <cell r="AB1579">
            <v>50</v>
          </cell>
        </row>
        <row r="1580">
          <cell r="B1580" t="str">
            <v>Kablár keret</v>
          </cell>
          <cell r="D1580" t="str">
            <v>pót1(19)</v>
          </cell>
          <cell r="I1580">
            <v>184</v>
          </cell>
          <cell r="P1580">
            <v>184</v>
          </cell>
          <cell r="S1580">
            <v>184</v>
          </cell>
          <cell r="Z1580">
            <v>184</v>
          </cell>
          <cell r="AA1580">
            <v>0</v>
          </cell>
          <cell r="AB1580">
            <v>184</v>
          </cell>
        </row>
        <row r="1581">
          <cell r="C1581">
            <v>12</v>
          </cell>
          <cell r="D1581" t="str">
            <v>elvonás</v>
          </cell>
          <cell r="I1581">
            <v>-338</v>
          </cell>
          <cell r="P1581">
            <v>-338</v>
          </cell>
          <cell r="S1581">
            <v>-338</v>
          </cell>
          <cell r="Z1581">
            <v>-338</v>
          </cell>
          <cell r="AA1581">
            <v>0</v>
          </cell>
          <cell r="AB1581">
            <v>-338</v>
          </cell>
        </row>
        <row r="1582">
          <cell r="C1582">
            <v>13</v>
          </cell>
          <cell r="D1582" t="str">
            <v>bérfejlesztés</v>
          </cell>
          <cell r="I1582">
            <v>674</v>
          </cell>
          <cell r="P1582">
            <v>674</v>
          </cell>
          <cell r="Q1582">
            <v>496</v>
          </cell>
          <cell r="R1582">
            <v>178</v>
          </cell>
          <cell r="Z1582">
            <v>674</v>
          </cell>
          <cell r="AA1582">
            <v>0</v>
          </cell>
          <cell r="AB1582">
            <v>674</v>
          </cell>
        </row>
        <row r="1583">
          <cell r="C1583">
            <v>14</v>
          </cell>
          <cell r="D1583" t="str">
            <v>4% bérfejlesztés</v>
          </cell>
          <cell r="I1583">
            <v>-186</v>
          </cell>
          <cell r="P1583">
            <v>-186</v>
          </cell>
          <cell r="Q1583">
            <v>-137</v>
          </cell>
          <cell r="R1583">
            <v>-49</v>
          </cell>
          <cell r="Z1583">
            <v>-186</v>
          </cell>
          <cell r="AA1583">
            <v>0</v>
          </cell>
          <cell r="AB1583">
            <v>-186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</v>
          </cell>
          <cell r="E1593">
            <v>0</v>
          </cell>
          <cell r="F1593">
            <v>0</v>
          </cell>
          <cell r="G1593">
            <v>4000</v>
          </cell>
          <cell r="H1593">
            <v>0</v>
          </cell>
          <cell r="I1593">
            <v>20631</v>
          </cell>
          <cell r="J1593">
            <v>300</v>
          </cell>
          <cell r="K1593">
            <v>0</v>
          </cell>
          <cell r="L1593">
            <v>0</v>
          </cell>
          <cell r="M1593">
            <v>0</v>
          </cell>
          <cell r="N1593">
            <v>457</v>
          </cell>
          <cell r="O1593">
            <v>0</v>
          </cell>
          <cell r="P1593">
            <v>25388</v>
          </cell>
          <cell r="Q1593">
            <v>10536</v>
          </cell>
          <cell r="R1593">
            <v>4914</v>
          </cell>
          <cell r="S1593">
            <v>9853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85</v>
          </cell>
          <cell r="Z1593">
            <v>25388</v>
          </cell>
          <cell r="AA1593">
            <v>0</v>
          </cell>
          <cell r="AB1593">
            <v>25388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12500</v>
          </cell>
          <cell r="H1594">
            <v>0</v>
          </cell>
          <cell r="I1594">
            <v>39681</v>
          </cell>
          <cell r="J1594">
            <v>600</v>
          </cell>
          <cell r="K1594">
            <v>0</v>
          </cell>
          <cell r="L1594">
            <v>0</v>
          </cell>
          <cell r="M1594">
            <v>0</v>
          </cell>
          <cell r="N1594">
            <v>1090</v>
          </cell>
          <cell r="O1594">
            <v>0</v>
          </cell>
          <cell r="P1594">
            <v>53871</v>
          </cell>
          <cell r="Q1594">
            <v>21032</v>
          </cell>
          <cell r="R1594">
            <v>9262</v>
          </cell>
          <cell r="S1594">
            <v>23030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547</v>
          </cell>
          <cell r="Z1594">
            <v>53871</v>
          </cell>
          <cell r="AA1594">
            <v>0</v>
          </cell>
          <cell r="AB1594">
            <v>53871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G1595">
            <v>23700</v>
          </cell>
          <cell r="I1595">
            <v>61257</v>
          </cell>
          <cell r="P1595">
            <v>84957</v>
          </cell>
          <cell r="Q1595">
            <v>28197</v>
          </cell>
          <cell r="R1595">
            <v>11716</v>
          </cell>
          <cell r="S1595">
            <v>45044</v>
          </cell>
          <cell r="Z1595">
            <v>84957</v>
          </cell>
          <cell r="AA1595">
            <v>0</v>
          </cell>
          <cell r="AB1595">
            <v>84957</v>
          </cell>
        </row>
        <row r="1596">
          <cell r="C1596">
            <v>2</v>
          </cell>
          <cell r="D1596" t="str">
            <v>jóváhagyott pénzmaradvány</v>
          </cell>
          <cell r="N1596">
            <v>606</v>
          </cell>
          <cell r="P1596">
            <v>606</v>
          </cell>
          <cell r="Q1596">
            <v>1876</v>
          </cell>
          <cell r="R1596">
            <v>675</v>
          </cell>
          <cell r="S1596">
            <v>-1945</v>
          </cell>
          <cell r="Z1596">
            <v>606</v>
          </cell>
          <cell r="AA1596">
            <v>0</v>
          </cell>
          <cell r="AB1596">
            <v>606</v>
          </cell>
        </row>
        <row r="1597">
          <cell r="C1597">
            <v>4</v>
          </cell>
          <cell r="D1597" t="str">
            <v>tárgyévi eir.mód.korrekció</v>
          </cell>
          <cell r="I1597">
            <v>1945</v>
          </cell>
          <cell r="P1597">
            <v>1945</v>
          </cell>
          <cell r="S1597">
            <v>1945</v>
          </cell>
          <cell r="Z1597">
            <v>1945</v>
          </cell>
          <cell r="AA1597">
            <v>0</v>
          </cell>
          <cell r="AB1597">
            <v>1945</v>
          </cell>
        </row>
        <row r="1598">
          <cell r="D1598" t="str">
            <v>sh1(11)</v>
          </cell>
          <cell r="G1598">
            <v>1629</v>
          </cell>
          <cell r="P1598">
            <v>1629</v>
          </cell>
          <cell r="S1598">
            <v>1629</v>
          </cell>
          <cell r="Z1598">
            <v>1629</v>
          </cell>
          <cell r="AA1598">
            <v>0</v>
          </cell>
          <cell r="AB1598">
            <v>1629</v>
          </cell>
        </row>
        <row r="1599">
          <cell r="B1599" t="str">
            <v>Sport felújítási keret</v>
          </cell>
          <cell r="D1599" t="str">
            <v>pót1(24)</v>
          </cell>
          <cell r="I1599">
            <v>488</v>
          </cell>
          <cell r="P1599">
            <v>488</v>
          </cell>
          <cell r="X1599">
            <v>488</v>
          </cell>
          <cell r="Z1599">
            <v>488</v>
          </cell>
          <cell r="AA1599">
            <v>0</v>
          </cell>
          <cell r="AB1599">
            <v>488</v>
          </cell>
        </row>
        <row r="1600">
          <cell r="C1600">
            <v>12</v>
          </cell>
          <cell r="D1600" t="str">
            <v>elvonás</v>
          </cell>
          <cell r="I1600">
            <v>-1726</v>
          </cell>
          <cell r="P1600">
            <v>-1726</v>
          </cell>
          <cell r="S1600">
            <v>-1726</v>
          </cell>
          <cell r="Z1600">
            <v>-1726</v>
          </cell>
          <cell r="AA1600">
            <v>0</v>
          </cell>
          <cell r="AB1600">
            <v>-1726</v>
          </cell>
        </row>
        <row r="1601">
          <cell r="C1601">
            <v>13</v>
          </cell>
          <cell r="D1601" t="str">
            <v>bérfejlesztés</v>
          </cell>
          <cell r="I1601">
            <v>2002</v>
          </cell>
          <cell r="P1601">
            <v>2002</v>
          </cell>
          <cell r="Q1601">
            <v>1472</v>
          </cell>
          <cell r="R1601">
            <v>530</v>
          </cell>
          <cell r="Z1601">
            <v>2002</v>
          </cell>
          <cell r="AA1601">
            <v>0</v>
          </cell>
          <cell r="AB1601">
            <v>2002</v>
          </cell>
        </row>
        <row r="1602">
          <cell r="C1602">
            <v>14</v>
          </cell>
          <cell r="D1602" t="str">
            <v>4% bérfejlesztés</v>
          </cell>
          <cell r="I1602">
            <v>-554</v>
          </cell>
          <cell r="P1602">
            <v>-554</v>
          </cell>
          <cell r="Q1602">
            <v>-407</v>
          </cell>
          <cell r="R1602">
            <v>-147</v>
          </cell>
          <cell r="Z1602">
            <v>-554</v>
          </cell>
          <cell r="AA1602">
            <v>0</v>
          </cell>
          <cell r="AB1602">
            <v>-554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25329</v>
          </cell>
          <cell r="H1619">
            <v>0</v>
          </cell>
          <cell r="I1619">
            <v>63412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606</v>
          </cell>
          <cell r="O1619">
            <v>0</v>
          </cell>
          <cell r="P1619">
            <v>89347</v>
          </cell>
          <cell r="Q1619">
            <v>31138</v>
          </cell>
          <cell r="R1619">
            <v>12774</v>
          </cell>
          <cell r="S1619">
            <v>44947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488</v>
          </cell>
          <cell r="Y1619">
            <v>0</v>
          </cell>
          <cell r="Z1619">
            <v>89347</v>
          </cell>
          <cell r="AA1619">
            <v>0</v>
          </cell>
          <cell r="AB1619">
            <v>89347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F1620">
            <v>1469</v>
          </cell>
          <cell r="P1620">
            <v>1469</v>
          </cell>
          <cell r="S1620">
            <v>1469</v>
          </cell>
          <cell r="Z1620">
            <v>1469</v>
          </cell>
          <cell r="AA1620">
            <v>0</v>
          </cell>
          <cell r="AB1620">
            <v>1469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1469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1469</v>
          </cell>
          <cell r="Q1630">
            <v>0</v>
          </cell>
          <cell r="R1630">
            <v>0</v>
          </cell>
          <cell r="S1630">
            <v>1469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1469</v>
          </cell>
          <cell r="AA1630">
            <v>0</v>
          </cell>
          <cell r="AB1630">
            <v>1469</v>
          </cell>
        </row>
        <row r="1631">
          <cell r="B1631" t="str">
            <v>Sportl. + vállalkozás</v>
          </cell>
          <cell r="E1631">
            <v>0</v>
          </cell>
          <cell r="F1631">
            <v>1469</v>
          </cell>
          <cell r="G1631">
            <v>25329</v>
          </cell>
          <cell r="H1631">
            <v>0</v>
          </cell>
          <cell r="I1631">
            <v>63412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606</v>
          </cell>
          <cell r="O1631">
            <v>0</v>
          </cell>
          <cell r="P1631">
            <v>90816</v>
          </cell>
          <cell r="Q1631">
            <v>31138</v>
          </cell>
          <cell r="R1631">
            <v>12774</v>
          </cell>
          <cell r="S1631">
            <v>46416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488</v>
          </cell>
          <cell r="Y1631">
            <v>0</v>
          </cell>
          <cell r="Z1631">
            <v>90816</v>
          </cell>
          <cell r="AA1631">
            <v>0</v>
          </cell>
          <cell r="AB1631">
            <v>90816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E1632">
            <v>300</v>
          </cell>
          <cell r="G1632">
            <v>24625</v>
          </cell>
          <cell r="I1632">
            <v>409279</v>
          </cell>
          <cell r="P1632">
            <v>434204</v>
          </cell>
          <cell r="Q1632">
            <v>75439</v>
          </cell>
          <cell r="R1632">
            <v>28962</v>
          </cell>
          <cell r="S1632">
            <v>275143</v>
          </cell>
          <cell r="T1632">
            <v>500</v>
          </cell>
          <cell r="X1632">
            <v>54160</v>
          </cell>
          <cell r="Z1632">
            <v>434204</v>
          </cell>
          <cell r="AA1632">
            <v>0</v>
          </cell>
          <cell r="AB1632">
            <v>434204</v>
          </cell>
        </row>
        <row r="1633">
          <cell r="C1633">
            <v>2</v>
          </cell>
          <cell r="D1633" t="str">
            <v>jóváhagyott pénzmaradvány</v>
          </cell>
          <cell r="N1633">
            <v>20467</v>
          </cell>
          <cell r="P1633">
            <v>20467</v>
          </cell>
          <cell r="Q1633">
            <v>3144</v>
          </cell>
          <cell r="R1633">
            <v>1132</v>
          </cell>
          <cell r="Y1633">
            <v>16191</v>
          </cell>
          <cell r="Z1633">
            <v>20467</v>
          </cell>
          <cell r="AA1633">
            <v>0</v>
          </cell>
          <cell r="AB1633">
            <v>20467</v>
          </cell>
        </row>
        <row r="1634">
          <cell r="C1634">
            <v>3</v>
          </cell>
          <cell r="D1634" t="str">
            <v>pm.terhelő bef.kötelezettség</v>
          </cell>
          <cell r="N1634">
            <v>1280</v>
          </cell>
          <cell r="P1634">
            <v>1280</v>
          </cell>
          <cell r="S1634">
            <v>1280</v>
          </cell>
          <cell r="Z1634">
            <v>1280</v>
          </cell>
          <cell r="AA1634">
            <v>0</v>
          </cell>
          <cell r="AB1634">
            <v>1280</v>
          </cell>
        </row>
        <row r="1635">
          <cell r="B1635" t="str">
            <v>Közter pénzmaradvány</v>
          </cell>
          <cell r="D1635" t="str">
            <v>pót1(22)</v>
          </cell>
          <cell r="I1635">
            <v>-2561</v>
          </cell>
          <cell r="P1635">
            <v>-2561</v>
          </cell>
          <cell r="Q1635">
            <v>-1883</v>
          </cell>
          <cell r="R1635">
            <v>-678</v>
          </cell>
          <cell r="Z1635">
            <v>-2561</v>
          </cell>
          <cell r="AA1635">
            <v>0</v>
          </cell>
          <cell r="AB1635">
            <v>-2561</v>
          </cell>
        </row>
        <row r="1636">
          <cell r="C1636">
            <v>12</v>
          </cell>
          <cell r="D1636" t="str">
            <v>elvonás</v>
          </cell>
          <cell r="I1636">
            <v>-5460</v>
          </cell>
          <cell r="P1636">
            <v>-5460</v>
          </cell>
          <cell r="S1636">
            <v>-5460</v>
          </cell>
          <cell r="Z1636">
            <v>-5460</v>
          </cell>
          <cell r="AA1636">
            <v>0</v>
          </cell>
          <cell r="AB1636">
            <v>-5460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B1655" t="str">
            <v>Összesen</v>
          </cell>
          <cell r="D1655" t="str">
            <v>Gazd.Ell.-és Szolg.Szerv.</v>
          </cell>
          <cell r="E1655">
            <v>300</v>
          </cell>
          <cell r="F1655">
            <v>0</v>
          </cell>
          <cell r="G1655">
            <v>24625</v>
          </cell>
          <cell r="H1655">
            <v>0</v>
          </cell>
          <cell r="I1655">
            <v>401258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21747</v>
          </cell>
          <cell r="O1655">
            <v>0</v>
          </cell>
          <cell r="P1655">
            <v>447930</v>
          </cell>
          <cell r="Q1655">
            <v>76700</v>
          </cell>
          <cell r="R1655">
            <v>29416</v>
          </cell>
          <cell r="S1655">
            <v>270963</v>
          </cell>
          <cell r="T1655">
            <v>500</v>
          </cell>
          <cell r="U1655">
            <v>0</v>
          </cell>
          <cell r="V1655">
            <v>0</v>
          </cell>
          <cell r="W1655">
            <v>0</v>
          </cell>
          <cell r="X1655">
            <v>54160</v>
          </cell>
          <cell r="Y1655">
            <v>16191</v>
          </cell>
          <cell r="Z1655">
            <v>447930</v>
          </cell>
          <cell r="AA1655">
            <v>0</v>
          </cell>
          <cell r="AB1655">
            <v>447930</v>
          </cell>
        </row>
        <row r="1656">
          <cell r="A1656">
            <v>54</v>
          </cell>
          <cell r="B1656" t="str">
            <v>Hivatásos Önk.Tűzoltóság</v>
          </cell>
          <cell r="C1656">
            <v>1</v>
          </cell>
          <cell r="D1656" t="str">
            <v>00előirányzat</v>
          </cell>
          <cell r="E1656">
            <v>2160</v>
          </cell>
          <cell r="I1656">
            <v>233463</v>
          </cell>
          <cell r="P1656">
            <v>235623</v>
          </cell>
          <cell r="Q1656">
            <v>151388</v>
          </cell>
          <cell r="R1656">
            <v>58454</v>
          </cell>
          <cell r="S1656">
            <v>25781</v>
          </cell>
          <cell r="Z1656">
            <v>235623</v>
          </cell>
          <cell r="AA1656">
            <v>0</v>
          </cell>
          <cell r="AB1656">
            <v>235623</v>
          </cell>
        </row>
        <row r="1657">
          <cell r="C1657">
            <v>2</v>
          </cell>
          <cell r="D1657" t="str">
            <v>jóváhagyott pénzmaradvány</v>
          </cell>
          <cell r="N1657">
            <v>-10461</v>
          </cell>
          <cell r="P1657">
            <v>-10461</v>
          </cell>
          <cell r="S1657">
            <v>-10461</v>
          </cell>
          <cell r="Z1657">
            <v>-10461</v>
          </cell>
          <cell r="AA1657">
            <v>0</v>
          </cell>
          <cell r="AB1657">
            <v>-10461</v>
          </cell>
        </row>
        <row r="1658">
          <cell r="C1658">
            <v>3</v>
          </cell>
          <cell r="D1658" t="str">
            <v>pm.terhelő bef.kötelezettség</v>
          </cell>
          <cell r="N1658">
            <v>12551</v>
          </cell>
          <cell r="P1658">
            <v>12551</v>
          </cell>
          <cell r="S1658">
            <v>12551</v>
          </cell>
          <cell r="Z1658">
            <v>12551</v>
          </cell>
          <cell r="AA1658">
            <v>0</v>
          </cell>
          <cell r="AB1658">
            <v>12551</v>
          </cell>
        </row>
        <row r="1659">
          <cell r="C1659">
            <v>4</v>
          </cell>
          <cell r="D1659" t="str">
            <v>tárgyévi eir.mód.korrekció</v>
          </cell>
          <cell r="I1659">
            <v>240</v>
          </cell>
          <cell r="P1659">
            <v>240</v>
          </cell>
          <cell r="S1659">
            <v>240</v>
          </cell>
          <cell r="Z1659">
            <v>240</v>
          </cell>
          <cell r="AA1659">
            <v>0</v>
          </cell>
          <cell r="AB1659">
            <v>240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B1667" t="str">
            <v>Összesen</v>
          </cell>
          <cell r="D1667" t="str">
            <v>Hivatásos Önk.Tűzoltóság</v>
          </cell>
          <cell r="E1667">
            <v>2160</v>
          </cell>
          <cell r="F1667">
            <v>0</v>
          </cell>
          <cell r="G1667">
            <v>0</v>
          </cell>
          <cell r="H1667">
            <v>0</v>
          </cell>
          <cell r="I1667">
            <v>233703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2090</v>
          </cell>
          <cell r="O1667">
            <v>0</v>
          </cell>
          <cell r="P1667">
            <v>237953</v>
          </cell>
          <cell r="Q1667">
            <v>151388</v>
          </cell>
          <cell r="R1667">
            <v>58454</v>
          </cell>
          <cell r="S1667">
            <v>28111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237953</v>
          </cell>
          <cell r="AA1667">
            <v>0</v>
          </cell>
          <cell r="AB1667">
            <v>237953</v>
          </cell>
        </row>
        <row r="1668">
          <cell r="B1668" t="str">
            <v>INTÉZMÉNY ÖSSZESEN</v>
          </cell>
          <cell r="E1668">
            <v>802232</v>
          </cell>
          <cell r="F1668">
            <v>0</v>
          </cell>
          <cell r="G1668">
            <v>1008060</v>
          </cell>
          <cell r="H1668">
            <v>2250</v>
          </cell>
          <cell r="I1668">
            <v>9365515</v>
          </cell>
          <cell r="J1668">
            <v>33023</v>
          </cell>
          <cell r="K1668">
            <v>804497</v>
          </cell>
          <cell r="L1668">
            <v>0</v>
          </cell>
          <cell r="M1668">
            <v>19640</v>
          </cell>
          <cell r="N1668">
            <v>447760</v>
          </cell>
          <cell r="O1668">
            <v>0</v>
          </cell>
          <cell r="P1668">
            <v>12482977</v>
          </cell>
          <cell r="Q1668">
            <v>5860675</v>
          </cell>
          <cell r="R1668">
            <v>2369727</v>
          </cell>
          <cell r="S1668">
            <v>3689260</v>
          </cell>
          <cell r="T1668">
            <v>142000</v>
          </cell>
          <cell r="U1668">
            <v>150</v>
          </cell>
          <cell r="V1668">
            <v>0</v>
          </cell>
          <cell r="W1668">
            <v>36582</v>
          </cell>
          <cell r="X1668">
            <v>182197</v>
          </cell>
          <cell r="Y1668">
            <v>202386</v>
          </cell>
          <cell r="Z1668">
            <v>12482977</v>
          </cell>
          <cell r="AA1668">
            <v>0</v>
          </cell>
          <cell r="AB1668">
            <v>12482977</v>
          </cell>
        </row>
        <row r="1669">
          <cell r="B1669" t="str">
            <v>Sportl. Igazg.vállalkozás</v>
          </cell>
          <cell r="R1669">
            <v>0</v>
          </cell>
          <cell r="S1669">
            <v>1469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1469</v>
          </cell>
          <cell r="AA1669">
            <v>0</v>
          </cell>
        </row>
        <row r="1670">
          <cell r="B1670" t="str">
            <v>V É G Ö S S Z E S E N</v>
          </cell>
          <cell r="R1670">
            <v>2369727</v>
          </cell>
          <cell r="S1670">
            <v>3690729</v>
          </cell>
          <cell r="T1670">
            <v>142000</v>
          </cell>
          <cell r="U1670">
            <v>150</v>
          </cell>
          <cell r="V1670">
            <v>0</v>
          </cell>
          <cell r="W1670">
            <v>36582</v>
          </cell>
          <cell r="X1670">
            <v>182197</v>
          </cell>
          <cell r="Y1670">
            <v>202386</v>
          </cell>
          <cell r="Z1670">
            <v>12484446</v>
          </cell>
          <cell r="AA1670">
            <v>0</v>
          </cell>
        </row>
        <row r="1683">
          <cell r="D1683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>
        <row r="1">
          <cell r="J1" t="str">
            <v> </v>
          </cell>
          <cell r="K1" t="str">
            <v> </v>
          </cell>
          <cell r="M1" t="str">
            <v> </v>
          </cell>
          <cell r="N1" t="str">
            <v> </v>
          </cell>
          <cell r="T1" t="str">
            <v>PÉNZESZK.</v>
          </cell>
          <cell r="U1" t="str">
            <v>ÁTADÁSA</v>
          </cell>
          <cell r="V1" t="str">
            <v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P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P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P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P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P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P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P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P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P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P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P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Kisgyerm.+Családs.+Esztergár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P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P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P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P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P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P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P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P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P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P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P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P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P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P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P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P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P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P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P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P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14</v>
          </cell>
          <cell r="B300" t="str">
            <v>Oktátásügyi Szolgálat</v>
          </cell>
          <cell r="C300">
            <v>1</v>
          </cell>
          <cell r="D300" t="str">
            <v>00előirányzat</v>
          </cell>
          <cell r="P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P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P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P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P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P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P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P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P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P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P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P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P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P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P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P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P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P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P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Összesen</v>
          </cell>
          <cell r="D358" t="str">
            <v>Oktatásügyi Szolgálat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P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P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P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P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P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P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P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P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P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P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P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P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P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P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P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Kertváros utcai Ált.Isk.</v>
          </cell>
          <cell r="P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P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P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P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P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P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P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P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P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P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P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P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P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P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P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P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P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P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P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P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P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P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P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P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P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P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P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P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P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P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P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P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P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P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P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P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P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P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P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P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P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P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P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P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P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P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P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P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P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>
            <v>1410</v>
          </cell>
          <cell r="B599" t="str">
            <v>Jurisics uti Általános Isk. </v>
          </cell>
          <cell r="C599">
            <v>1</v>
          </cell>
          <cell r="D599" t="str">
            <v>00előirányzat</v>
          </cell>
          <cell r="P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P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P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P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P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P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P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>Jurisics uti Általános Isk.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P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P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P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P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P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P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P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P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P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P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P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P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P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P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P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P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P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P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P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P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P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P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P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P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P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P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P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P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P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P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P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P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P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P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P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P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P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P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P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P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P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P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P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P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P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P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P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P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P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P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P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P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P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P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P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P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P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P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P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P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P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P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P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B795" t="str">
            <v>Általános Isk.Egys.Összesen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P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P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P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P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P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P801">
            <v>0</v>
          </cell>
          <cell r="Z801">
            <v>0</v>
          </cell>
          <cell r="AA801">
            <v>0</v>
          </cell>
          <cell r="AB801">
            <v>0</v>
          </cell>
        </row>
        <row r="802">
          <cell r="P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P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P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> </v>
          </cell>
          <cell r="B824" t="str">
            <v>Összesen</v>
          </cell>
          <cell r="D824" t="str">
            <v>Testnev.Ált.Isk.és Közg.G.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P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P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P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P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P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P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P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P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P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P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P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P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P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P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P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P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P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P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P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P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P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P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P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P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P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P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P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P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P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P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P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P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P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P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P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P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P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P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P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P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P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P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P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P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P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P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P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P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P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P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P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P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P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P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P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P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P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P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P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P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P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P1007">
            <v>0</v>
          </cell>
          <cell r="Z1007">
            <v>0</v>
          </cell>
          <cell r="AA1007">
            <v>0</v>
          </cell>
          <cell r="AB1007">
            <v>0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P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P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P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P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P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P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P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P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P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P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P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P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P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P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P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P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P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P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P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P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P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P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P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P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P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P1107">
            <v>0</v>
          </cell>
          <cell r="Z1107">
            <v>0</v>
          </cell>
          <cell r="AA1107">
            <v>0</v>
          </cell>
          <cell r="AB1107">
            <v>0</v>
          </cell>
        </row>
        <row r="1108">
          <cell r="P1108">
            <v>0</v>
          </cell>
          <cell r="Z1108">
            <v>0</v>
          </cell>
          <cell r="AA1108">
            <v>0</v>
          </cell>
          <cell r="AB1108">
            <v>0</v>
          </cell>
        </row>
        <row r="1109">
          <cell r="P1109">
            <v>0</v>
          </cell>
          <cell r="Z1109">
            <v>0</v>
          </cell>
          <cell r="AA1109">
            <v>0</v>
          </cell>
          <cell r="AB1109">
            <v>0</v>
          </cell>
        </row>
        <row r="1110">
          <cell r="P1110">
            <v>0</v>
          </cell>
          <cell r="Z1110">
            <v>0</v>
          </cell>
          <cell r="AA1110">
            <v>0</v>
          </cell>
          <cell r="AB1110">
            <v>0</v>
          </cell>
        </row>
        <row r="1111">
          <cell r="P1111">
            <v>0</v>
          </cell>
          <cell r="Z1111">
            <v>0</v>
          </cell>
          <cell r="AA1111">
            <v>0</v>
          </cell>
          <cell r="AB1111">
            <v>0</v>
          </cell>
        </row>
        <row r="1112">
          <cell r="P1112">
            <v>0</v>
          </cell>
          <cell r="Z1112">
            <v>0</v>
          </cell>
          <cell r="AA1112">
            <v>0</v>
          </cell>
          <cell r="AB1112">
            <v>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P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P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P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P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P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P1133">
            <v>0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P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P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P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P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P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P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P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P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P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P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P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P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P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P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P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P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P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P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P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P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P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P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P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P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P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P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P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P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P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P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P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P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P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P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P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P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P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P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P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P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P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P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P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P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P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P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P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P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P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P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P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P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P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P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P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P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P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P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P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P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P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P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P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P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P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P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P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P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P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P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P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P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P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P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P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P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P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P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P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P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P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P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P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P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P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P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P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P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P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P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P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P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P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P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P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P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P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P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P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P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P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P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P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P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P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P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>
            <v>45</v>
          </cell>
          <cell r="B1472" t="str">
            <v>Harmadik Szinház  (új)</v>
          </cell>
          <cell r="C1472">
            <v>1</v>
          </cell>
          <cell r="D1472" t="str">
            <v>00előirányzat</v>
          </cell>
          <cell r="P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P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P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P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  (új)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P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P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P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P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P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P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P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P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P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P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P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P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P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P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P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P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P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P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P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P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P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P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P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P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P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P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P1560">
            <v>0</v>
          </cell>
          <cell r="Z1560">
            <v>0</v>
          </cell>
          <cell r="AA1560">
            <v>0</v>
          </cell>
          <cell r="AB1560">
            <v>0</v>
          </cell>
        </row>
        <row r="1561">
          <cell r="P1561">
            <v>0</v>
          </cell>
          <cell r="Z1561">
            <v>0</v>
          </cell>
          <cell r="AA1561">
            <v>0</v>
          </cell>
          <cell r="AB1561">
            <v>0</v>
          </cell>
        </row>
        <row r="1562">
          <cell r="P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P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P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B1576" t="str">
            <v>Szivárvány Gyermekház (új)</v>
          </cell>
          <cell r="C1576">
            <v>1</v>
          </cell>
          <cell r="D1576" t="str">
            <v>00előirányzat</v>
          </cell>
          <cell r="P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P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P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P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P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P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P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P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 (új)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P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P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P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P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P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P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P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P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P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B1631" t="str">
            <v>Sportl. + vállalkozás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P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P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P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P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P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P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P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P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B1658" t="str">
            <v>Összesen</v>
          </cell>
          <cell r="D1658" t="str">
            <v>Gazd.Ell.-és Szolg.Szerv.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>
            <v>54</v>
          </cell>
          <cell r="B1659" t="str">
            <v>Hivatásos Önk.Tűzoltóság</v>
          </cell>
          <cell r="C1659">
            <v>1</v>
          </cell>
          <cell r="D1659" t="str">
            <v>00előirányzat</v>
          </cell>
          <cell r="P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P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P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P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B1670" t="str">
            <v>Összesen</v>
          </cell>
          <cell r="D1670" t="str">
            <v>Hivatásos Önk.Tűzoltóság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B1671" t="str">
            <v>INTÉZMÉNY ÖSSZESEN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  <cell r="K1671" t="e">
            <v>#REF!</v>
          </cell>
          <cell r="L1671" t="e">
            <v>#REF!</v>
          </cell>
          <cell r="M1671" t="e">
            <v>#REF!</v>
          </cell>
          <cell r="N1671" t="e">
            <v>#REF!</v>
          </cell>
          <cell r="O1671" t="e">
            <v>#REF!</v>
          </cell>
          <cell r="P1671" t="e">
            <v>#REF!</v>
          </cell>
          <cell r="Q1671" t="e">
            <v>#REF!</v>
          </cell>
          <cell r="R1671" t="e">
            <v>#REF!</v>
          </cell>
          <cell r="S1671" t="e">
            <v>#REF!</v>
          </cell>
          <cell r="T1671" t="e">
            <v>#REF!</v>
          </cell>
          <cell r="U1671" t="e">
            <v>#REF!</v>
          </cell>
          <cell r="V1671" t="e">
            <v>#REF!</v>
          </cell>
          <cell r="W1671" t="e">
            <v>#REF!</v>
          </cell>
          <cell r="X1671" t="e">
            <v>#REF!</v>
          </cell>
          <cell r="Y1671" t="e">
            <v>#REF!</v>
          </cell>
          <cell r="Z1671" t="e">
            <v>#REF!</v>
          </cell>
          <cell r="AA1671" t="e">
            <v>#REF!</v>
          </cell>
          <cell r="AB1671" t="e">
            <v>#REF!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R1673" t="e">
            <v>#REF!</v>
          </cell>
          <cell r="S1673" t="e">
            <v>#REF!</v>
          </cell>
          <cell r="T1673" t="e">
            <v>#REF!</v>
          </cell>
          <cell r="U1673" t="e">
            <v>#REF!</v>
          </cell>
          <cell r="V1673" t="e">
            <v>#REF!</v>
          </cell>
          <cell r="W1673" t="e">
            <v>#REF!</v>
          </cell>
          <cell r="X1673" t="e">
            <v>#REF!</v>
          </cell>
          <cell r="Y1673" t="e">
            <v>#REF!</v>
          </cell>
          <cell r="Z1673" t="e">
            <v>#REF!</v>
          </cell>
          <cell r="AA1673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v.99induló"/>
      <sheetName val="összesen"/>
      <sheetName val="ágazatos összesen"/>
      <sheetName val="kritérium98"/>
      <sheetName val="Intézm.bevét"/>
      <sheetName val="Intézm.kiadás"/>
      <sheetName val="PMH.bevétel"/>
      <sheetName val="PMH.kiadás"/>
      <sheetName val="2. sz. melléklet"/>
      <sheetName val="címrend 99 költségvetéshez"/>
      <sheetName val="kv.00induló"/>
      <sheetName val="iő"/>
      <sheetName val="SZISZ"/>
      <sheetName val="ISZ"/>
      <sheetName val="ei"/>
      <sheetName val="címren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workbookViewId="0" topLeftCell="A8">
      <selection activeCell="C21" sqref="C21"/>
    </sheetView>
  </sheetViews>
  <sheetFormatPr defaultColWidth="9.140625" defaultRowHeight="12.75"/>
  <cols>
    <col min="1" max="1" width="12.28125" style="0" customWidth="1"/>
    <col min="2" max="2" width="11.28125" style="0" customWidth="1"/>
    <col min="7" max="7" width="46.140625" style="0" customWidth="1"/>
    <col min="8" max="8" width="30.57421875" style="0" customWidth="1"/>
  </cols>
  <sheetData>
    <row r="1" ht="60.75" customHeight="1"/>
    <row r="2" spans="1:9" ht="39" customHeight="1">
      <c r="A2" s="287"/>
      <c r="B2" s="287"/>
      <c r="C2" s="287"/>
      <c r="D2" s="287"/>
      <c r="E2" s="287"/>
      <c r="F2" s="287"/>
      <c r="G2" s="287"/>
      <c r="H2" s="287"/>
      <c r="I2" s="97"/>
    </row>
    <row r="3" spans="1:8" ht="15.75">
      <c r="A3" s="481" t="s">
        <v>140</v>
      </c>
      <c r="B3" s="481"/>
      <c r="C3" s="481"/>
      <c r="D3" s="481"/>
      <c r="E3" s="481"/>
      <c r="F3" s="481"/>
      <c r="G3" s="481"/>
      <c r="H3" s="481"/>
    </row>
    <row r="4" ht="30.75" customHeight="1"/>
    <row r="5" spans="1:8" ht="15">
      <c r="A5" s="145" t="s">
        <v>141</v>
      </c>
      <c r="B5" s="145" t="s">
        <v>142</v>
      </c>
      <c r="C5" s="482" t="s">
        <v>147</v>
      </c>
      <c r="D5" s="483"/>
      <c r="E5" s="483"/>
      <c r="F5" s="483"/>
      <c r="G5" s="484"/>
      <c r="H5" s="145" t="s">
        <v>145</v>
      </c>
    </row>
    <row r="6" spans="1:8" ht="32.25" customHeight="1">
      <c r="A6" s="146"/>
      <c r="B6" s="205">
        <v>6000</v>
      </c>
      <c r="C6" s="478" t="s">
        <v>96</v>
      </c>
      <c r="D6" s="479"/>
      <c r="E6" s="479"/>
      <c r="F6" s="479"/>
      <c r="G6" s="480"/>
      <c r="H6" s="203" t="s">
        <v>445</v>
      </c>
    </row>
    <row r="7" spans="1:8" ht="30.75" customHeight="1">
      <c r="A7" s="146">
        <v>1</v>
      </c>
      <c r="B7" s="205">
        <v>6001</v>
      </c>
      <c r="C7" s="478" t="s">
        <v>144</v>
      </c>
      <c r="D7" s="479"/>
      <c r="E7" s="479"/>
      <c r="F7" s="479"/>
      <c r="G7" s="480"/>
      <c r="H7" s="204" t="s">
        <v>146</v>
      </c>
    </row>
    <row r="8" spans="1:8" ht="30.75" customHeight="1">
      <c r="A8" s="146">
        <v>2</v>
      </c>
      <c r="B8" s="205">
        <v>6002</v>
      </c>
      <c r="C8" s="478" t="s">
        <v>143</v>
      </c>
      <c r="D8" s="479"/>
      <c r="E8" s="479"/>
      <c r="F8" s="479"/>
      <c r="G8" s="480"/>
      <c r="H8" s="204" t="s">
        <v>146</v>
      </c>
    </row>
    <row r="11" spans="1:3" ht="16.5">
      <c r="A11" s="202" t="s">
        <v>253</v>
      </c>
      <c r="B11" s="202"/>
      <c r="C11" s="202"/>
    </row>
    <row r="12" spans="1:3" ht="16.5">
      <c r="A12" s="467" t="s">
        <v>277</v>
      </c>
      <c r="B12" s="202"/>
      <c r="C12" s="202"/>
    </row>
  </sheetData>
  <sheetProtection/>
  <mergeCells count="5">
    <mergeCell ref="C8:G8"/>
    <mergeCell ref="A3:H3"/>
    <mergeCell ref="C5:G5"/>
    <mergeCell ref="C6:G6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Header>&amp;R1. sz. melléklet - a Tárulás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90" zoomScaleNormal="90" zoomScaleSheetLayoutView="75" workbookViewId="0" topLeftCell="A13">
      <selection activeCell="B26" sqref="B26"/>
    </sheetView>
  </sheetViews>
  <sheetFormatPr defaultColWidth="9.140625" defaultRowHeight="12.75"/>
  <cols>
    <col min="1" max="1" width="14.00390625" style="0" customWidth="1"/>
    <col min="2" max="2" width="83.8515625" style="0" customWidth="1"/>
    <col min="3" max="3" width="13.00390625" style="0" customWidth="1"/>
    <col min="4" max="4" width="11.421875" style="0" customWidth="1"/>
    <col min="5" max="5" width="15.7109375" style="0" customWidth="1"/>
  </cols>
  <sheetData>
    <row r="1" spans="1:5" ht="15.75">
      <c r="A1" s="485" t="s">
        <v>96</v>
      </c>
      <c r="B1" s="485"/>
      <c r="C1" s="485"/>
      <c r="D1" s="485"/>
      <c r="E1" s="485"/>
    </row>
    <row r="2" spans="1:7" ht="15.75">
      <c r="A2" s="290"/>
      <c r="B2" s="320" t="s">
        <v>421</v>
      </c>
      <c r="C2" s="290"/>
      <c r="D2" s="290"/>
      <c r="E2" s="290"/>
      <c r="F2" s="52"/>
      <c r="G2" s="52"/>
    </row>
    <row r="3" spans="1:5" ht="15.75">
      <c r="A3" s="485" t="s">
        <v>452</v>
      </c>
      <c r="B3" s="485"/>
      <c r="C3" s="485"/>
      <c r="D3" s="485"/>
      <c r="E3" s="485"/>
    </row>
    <row r="4" spans="1:5" ht="12.75">
      <c r="A4" s="609"/>
      <c r="B4" s="609"/>
      <c r="C4" s="609"/>
      <c r="D4" s="609"/>
      <c r="E4" s="609"/>
    </row>
    <row r="5" spans="1:5" ht="13.5" thickBot="1">
      <c r="A5" s="7"/>
      <c r="B5" s="8"/>
      <c r="C5" s="10"/>
      <c r="D5" s="9"/>
      <c r="E5" s="9"/>
    </row>
    <row r="6" spans="1:5" ht="12.75" customHeight="1">
      <c r="A6" s="610" t="s">
        <v>13</v>
      </c>
      <c r="B6" s="612" t="s">
        <v>14</v>
      </c>
      <c r="C6" s="612" t="s">
        <v>15</v>
      </c>
      <c r="D6" s="614" t="s">
        <v>16</v>
      </c>
      <c r="E6" s="118" t="s">
        <v>139</v>
      </c>
    </row>
    <row r="7" spans="1:5" ht="13.5" thickBot="1">
      <c r="A7" s="611"/>
      <c r="B7" s="613"/>
      <c r="C7" s="613"/>
      <c r="D7" s="615"/>
      <c r="E7" s="119" t="s">
        <v>17</v>
      </c>
    </row>
    <row r="8" spans="1:5" ht="15" customHeight="1">
      <c r="A8" s="143" t="s">
        <v>90</v>
      </c>
      <c r="B8" s="144" t="s">
        <v>32</v>
      </c>
      <c r="C8" s="11">
        <v>455</v>
      </c>
      <c r="D8" s="12">
        <v>55360</v>
      </c>
      <c r="E8" s="12">
        <f>C8*D8</f>
        <v>25188800</v>
      </c>
    </row>
    <row r="9" spans="1:5" ht="15" customHeight="1">
      <c r="A9" s="143" t="s">
        <v>91</v>
      </c>
      <c r="B9" s="144" t="s">
        <v>92</v>
      </c>
      <c r="C9" s="11">
        <v>365</v>
      </c>
      <c r="D9" s="12">
        <v>188500</v>
      </c>
      <c r="E9" s="12">
        <f>C9*D9</f>
        <v>68802500</v>
      </c>
    </row>
    <row r="10" spans="1:5" ht="15" customHeight="1">
      <c r="A10" s="143" t="s">
        <v>440</v>
      </c>
      <c r="B10" s="144" t="s">
        <v>93</v>
      </c>
      <c r="C10" s="14">
        <v>223</v>
      </c>
      <c r="D10" s="12">
        <v>163500</v>
      </c>
      <c r="E10" s="12">
        <f>C10*D10</f>
        <v>36460500</v>
      </c>
    </row>
    <row r="11" spans="1:5" ht="15" customHeight="1">
      <c r="A11" s="143" t="s">
        <v>125</v>
      </c>
      <c r="B11" s="144" t="s">
        <v>126</v>
      </c>
      <c r="C11" s="15">
        <v>59</v>
      </c>
      <c r="D11" s="12">
        <v>500000</v>
      </c>
      <c r="E11" s="12">
        <f>C11*D11</f>
        <v>29500000</v>
      </c>
    </row>
    <row r="12" spans="1:5" ht="15" customHeight="1">
      <c r="A12" s="143" t="s">
        <v>128</v>
      </c>
      <c r="B12" s="144" t="s">
        <v>129</v>
      </c>
      <c r="C12" s="14">
        <v>74</v>
      </c>
      <c r="D12" s="12">
        <v>372000</v>
      </c>
      <c r="E12" s="12">
        <f>C12*D12</f>
        <v>27528000</v>
      </c>
    </row>
    <row r="13" spans="1:5" ht="15" customHeight="1">
      <c r="A13" s="143" t="s">
        <v>463</v>
      </c>
      <c r="B13" s="144" t="s">
        <v>132</v>
      </c>
      <c r="C13" s="14">
        <v>182643</v>
      </c>
      <c r="D13" s="12">
        <v>1975000</v>
      </c>
      <c r="E13" s="12">
        <v>45090040</v>
      </c>
    </row>
    <row r="14" spans="1:5" ht="15" customHeight="1">
      <c r="A14" s="198" t="s">
        <v>131</v>
      </c>
      <c r="B14" s="199" t="s">
        <v>133</v>
      </c>
      <c r="C14" s="200">
        <v>182643</v>
      </c>
      <c r="D14" s="201">
        <v>300</v>
      </c>
      <c r="E14" s="201">
        <f>C14*D14</f>
        <v>54792900</v>
      </c>
    </row>
    <row r="15" spans="1:5" ht="15" customHeight="1">
      <c r="A15" s="143" t="s">
        <v>464</v>
      </c>
      <c r="B15" s="144" t="s">
        <v>135</v>
      </c>
      <c r="C15" s="14">
        <v>182643</v>
      </c>
      <c r="D15" s="12">
        <v>1975000</v>
      </c>
      <c r="E15" s="12">
        <v>45090040</v>
      </c>
    </row>
    <row r="16" spans="1:5" ht="15" customHeight="1">
      <c r="A16" s="198" t="s">
        <v>134</v>
      </c>
      <c r="B16" s="199" t="s">
        <v>136</v>
      </c>
      <c r="C16" s="200">
        <v>30121</v>
      </c>
      <c r="D16" s="201">
        <v>1200</v>
      </c>
      <c r="E16" s="201">
        <v>35796000</v>
      </c>
    </row>
    <row r="17" spans="1:5" ht="15" customHeight="1">
      <c r="A17" s="143" t="s">
        <v>137</v>
      </c>
      <c r="B17" s="144" t="s">
        <v>138</v>
      </c>
      <c r="C17" s="14">
        <v>12</v>
      </c>
      <c r="D17" s="12">
        <v>2099400</v>
      </c>
      <c r="E17" s="12">
        <v>2099400</v>
      </c>
    </row>
    <row r="18" spans="1:5" ht="15" customHeight="1">
      <c r="A18" s="143" t="s">
        <v>465</v>
      </c>
      <c r="B18" s="144" t="s">
        <v>466</v>
      </c>
      <c r="C18" s="14">
        <v>3</v>
      </c>
      <c r="D18" s="12">
        <v>2606040</v>
      </c>
      <c r="E18" s="12">
        <v>7818120</v>
      </c>
    </row>
    <row r="19" spans="1:5" ht="15" customHeight="1" thickBot="1">
      <c r="A19" s="143" t="s">
        <v>467</v>
      </c>
      <c r="B19" s="144" t="s">
        <v>468</v>
      </c>
      <c r="C19" s="14"/>
      <c r="D19" s="12"/>
      <c r="E19" s="12">
        <v>8669364</v>
      </c>
    </row>
    <row r="20" spans="1:5" ht="15.75" customHeight="1" thickBot="1">
      <c r="A20" s="607" t="s">
        <v>278</v>
      </c>
      <c r="B20" s="608"/>
      <c r="C20" s="608"/>
      <c r="D20" s="608"/>
      <c r="E20" s="120">
        <f>SUM(E8:E19)</f>
        <v>386835664</v>
      </c>
    </row>
    <row r="22" ht="13.5" thickBot="1">
      <c r="C22" t="s">
        <v>453</v>
      </c>
    </row>
    <row r="23" spans="1:5" ht="12.75" customHeight="1">
      <c r="A23" s="610" t="s">
        <v>13</v>
      </c>
      <c r="B23" s="612" t="s">
        <v>14</v>
      </c>
      <c r="C23" s="612" t="s">
        <v>15</v>
      </c>
      <c r="D23" s="614" t="s">
        <v>16</v>
      </c>
      <c r="E23" s="118" t="s">
        <v>8</v>
      </c>
    </row>
    <row r="24" spans="1:5" ht="13.5" thickBot="1">
      <c r="A24" s="611"/>
      <c r="B24" s="613"/>
      <c r="C24" s="613"/>
      <c r="D24" s="615"/>
      <c r="E24" s="119" t="s">
        <v>17</v>
      </c>
    </row>
    <row r="25" spans="1:5" ht="15" customHeight="1">
      <c r="A25" s="143" t="s">
        <v>90</v>
      </c>
      <c r="B25" s="144" t="s">
        <v>32</v>
      </c>
      <c r="C25" s="11">
        <v>455</v>
      </c>
      <c r="D25" s="12">
        <v>55360</v>
      </c>
      <c r="E25" s="12">
        <f>C25*D25</f>
        <v>25188800</v>
      </c>
    </row>
    <row r="26" spans="1:5" ht="15" customHeight="1">
      <c r="A26" s="143" t="s">
        <v>91</v>
      </c>
      <c r="B26" s="144" t="s">
        <v>92</v>
      </c>
      <c r="C26" s="11">
        <v>365</v>
      </c>
      <c r="D26" s="12">
        <v>188500</v>
      </c>
      <c r="E26" s="12">
        <f>C26*D26</f>
        <v>68802500</v>
      </c>
    </row>
    <row r="27" spans="1:5" ht="15" customHeight="1">
      <c r="A27" s="143" t="s">
        <v>440</v>
      </c>
      <c r="B27" s="144" t="s">
        <v>93</v>
      </c>
      <c r="C27" s="14">
        <v>223</v>
      </c>
      <c r="D27" s="12">
        <v>163500</v>
      </c>
      <c r="E27" s="12">
        <f>C27*D27</f>
        <v>36460500</v>
      </c>
    </row>
    <row r="28" spans="1:5" ht="15" customHeight="1">
      <c r="A28" s="143" t="s">
        <v>125</v>
      </c>
      <c r="B28" s="144" t="s">
        <v>126</v>
      </c>
      <c r="C28" s="15">
        <v>59</v>
      </c>
      <c r="D28" s="12">
        <v>500000</v>
      </c>
      <c r="E28" s="12">
        <f>C28*D28</f>
        <v>29500000</v>
      </c>
    </row>
    <row r="29" spans="1:5" ht="15" customHeight="1" thickBot="1">
      <c r="A29" s="143" t="s">
        <v>128</v>
      </c>
      <c r="B29" s="144" t="s">
        <v>129</v>
      </c>
      <c r="C29" s="14">
        <v>74</v>
      </c>
      <c r="D29" s="12">
        <v>372000</v>
      </c>
      <c r="E29" s="12">
        <f>C29*D29</f>
        <v>27528000</v>
      </c>
    </row>
    <row r="30" spans="1:5" ht="15.75" customHeight="1" thickBot="1">
      <c r="A30" s="607" t="s">
        <v>127</v>
      </c>
      <c r="B30" s="608"/>
      <c r="C30" s="608"/>
      <c r="D30" s="608"/>
      <c r="E30" s="120">
        <f>SUM(E25:E29)</f>
        <v>187479800</v>
      </c>
    </row>
    <row r="32" ht="13.5" thickBot="1"/>
    <row r="33" spans="1:5" ht="12.75" customHeight="1">
      <c r="A33" s="610" t="s">
        <v>13</v>
      </c>
      <c r="B33" s="612" t="s">
        <v>14</v>
      </c>
      <c r="C33" s="612" t="s">
        <v>15</v>
      </c>
      <c r="D33" s="614" t="s">
        <v>16</v>
      </c>
      <c r="E33" s="118" t="s">
        <v>8</v>
      </c>
    </row>
    <row r="34" spans="1:5" ht="13.5" thickBot="1">
      <c r="A34" s="611"/>
      <c r="B34" s="613"/>
      <c r="C34" s="613"/>
      <c r="D34" s="615"/>
      <c r="E34" s="119" t="s">
        <v>17</v>
      </c>
    </row>
    <row r="35" spans="1:5" ht="15" customHeight="1">
      <c r="A35" s="143" t="s">
        <v>463</v>
      </c>
      <c r="B35" s="144" t="s">
        <v>132</v>
      </c>
      <c r="C35" s="14">
        <v>182643</v>
      </c>
      <c r="D35" s="12">
        <v>1975000</v>
      </c>
      <c r="E35" s="12">
        <v>45090040</v>
      </c>
    </row>
    <row r="36" spans="1:5" ht="15" customHeight="1">
      <c r="A36" s="198" t="s">
        <v>131</v>
      </c>
      <c r="B36" s="199" t="s">
        <v>133</v>
      </c>
      <c r="C36" s="200">
        <v>182643</v>
      </c>
      <c r="D36" s="201">
        <v>300</v>
      </c>
      <c r="E36" s="201">
        <f>C36*D36</f>
        <v>54792900</v>
      </c>
    </row>
    <row r="37" spans="1:5" ht="15" customHeight="1">
      <c r="A37" s="143" t="s">
        <v>464</v>
      </c>
      <c r="B37" s="144" t="s">
        <v>135</v>
      </c>
      <c r="C37" s="14">
        <v>182643</v>
      </c>
      <c r="D37" s="12">
        <v>1975000</v>
      </c>
      <c r="E37" s="12">
        <v>45090040</v>
      </c>
    </row>
    <row r="38" spans="1:5" ht="15" customHeight="1">
      <c r="A38" s="198" t="s">
        <v>134</v>
      </c>
      <c r="B38" s="199" t="s">
        <v>136</v>
      </c>
      <c r="C38" s="200">
        <v>30121</v>
      </c>
      <c r="D38" s="201">
        <v>1200</v>
      </c>
      <c r="E38" s="201">
        <v>35796000</v>
      </c>
    </row>
    <row r="39" spans="1:5" ht="15" customHeight="1">
      <c r="A39" s="143" t="s">
        <v>137</v>
      </c>
      <c r="B39" s="144" t="s">
        <v>138</v>
      </c>
      <c r="C39" s="14">
        <v>12</v>
      </c>
      <c r="D39" s="12">
        <v>2099400</v>
      </c>
      <c r="E39" s="12">
        <v>2099400</v>
      </c>
    </row>
    <row r="40" spans="1:5" ht="15" customHeight="1">
      <c r="A40" s="143" t="s">
        <v>465</v>
      </c>
      <c r="B40" s="144" t="s">
        <v>466</v>
      </c>
      <c r="C40" s="14">
        <v>3</v>
      </c>
      <c r="D40" s="12">
        <v>2606040</v>
      </c>
      <c r="E40" s="12">
        <v>7818120</v>
      </c>
    </row>
    <row r="41" spans="1:5" ht="15" customHeight="1" thickBot="1">
      <c r="A41" s="143" t="s">
        <v>467</v>
      </c>
      <c r="B41" s="144" t="s">
        <v>468</v>
      </c>
      <c r="C41" s="14"/>
      <c r="D41" s="12"/>
      <c r="E41" s="12">
        <v>8669364</v>
      </c>
    </row>
    <row r="42" spans="1:5" ht="15.75" customHeight="1" thickBot="1">
      <c r="A42" s="607" t="s">
        <v>130</v>
      </c>
      <c r="B42" s="616"/>
      <c r="C42" s="616"/>
      <c r="D42" s="616"/>
      <c r="E42" s="474">
        <f>SUM(E35:E41)</f>
        <v>199355864</v>
      </c>
    </row>
  </sheetData>
  <sheetProtection/>
  <mergeCells count="18">
    <mergeCell ref="A42:D42"/>
    <mergeCell ref="A23:A24"/>
    <mergeCell ref="B23:B24"/>
    <mergeCell ref="C23:C24"/>
    <mergeCell ref="D23:D24"/>
    <mergeCell ref="A30:D30"/>
    <mergeCell ref="A33:A34"/>
    <mergeCell ref="B33:B34"/>
    <mergeCell ref="C33:C34"/>
    <mergeCell ref="D33:D34"/>
    <mergeCell ref="A20:D20"/>
    <mergeCell ref="A1:E1"/>
    <mergeCell ref="A3:E3"/>
    <mergeCell ref="A4:E4"/>
    <mergeCell ref="A6:A7"/>
    <mergeCell ref="B6:B7"/>
    <mergeCell ref="C6:C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&amp;R9.sz. melléklet- A  Társulás, az INSZI és az ECSGYK 2013. évi normatív támogatásainak jogcímenkénti alakulása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SheetLayoutView="75" workbookViewId="0" topLeftCell="A1">
      <selection activeCell="D11" sqref="D11"/>
    </sheetView>
  </sheetViews>
  <sheetFormatPr defaultColWidth="9.140625" defaultRowHeight="12.75"/>
  <cols>
    <col min="1" max="1" width="14.00390625" style="0" customWidth="1"/>
    <col min="2" max="2" width="83.8515625" style="0" customWidth="1"/>
    <col min="3" max="3" width="13.00390625" style="0" customWidth="1"/>
    <col min="4" max="4" width="11.421875" style="0" customWidth="1"/>
    <col min="5" max="5" width="15.7109375" style="0" customWidth="1"/>
  </cols>
  <sheetData>
    <row r="1" spans="1:5" ht="15.75">
      <c r="A1" s="485" t="s">
        <v>96</v>
      </c>
      <c r="B1" s="485"/>
      <c r="C1" s="485"/>
      <c r="D1" s="485"/>
      <c r="E1" s="485"/>
    </row>
    <row r="2" spans="1:7" ht="15.75">
      <c r="A2" s="290" t="s">
        <v>279</v>
      </c>
      <c r="B2" s="290"/>
      <c r="C2" s="290"/>
      <c r="D2" s="290"/>
      <c r="E2" s="290"/>
      <c r="F2" s="52"/>
      <c r="G2" s="52"/>
    </row>
    <row r="3" spans="1:5" ht="15.75">
      <c r="A3" s="485" t="s">
        <v>452</v>
      </c>
      <c r="B3" s="485"/>
      <c r="C3" s="485"/>
      <c r="D3" s="485"/>
      <c r="E3" s="485"/>
    </row>
    <row r="4" spans="1:5" ht="12.75">
      <c r="A4" s="609"/>
      <c r="B4" s="609"/>
      <c r="C4" s="609"/>
      <c r="D4" s="609"/>
      <c r="E4" s="609"/>
    </row>
    <row r="5" spans="1:5" ht="13.5" thickBot="1">
      <c r="A5" s="7"/>
      <c r="B5" s="8"/>
      <c r="C5" s="10"/>
      <c r="D5" s="9"/>
      <c r="E5" s="9"/>
    </row>
    <row r="6" spans="1:5" ht="12.75" customHeight="1">
      <c r="A6" s="610" t="s">
        <v>13</v>
      </c>
      <c r="B6" s="612" t="s">
        <v>14</v>
      </c>
      <c r="C6" s="612" t="s">
        <v>15</v>
      </c>
      <c r="D6" s="614" t="s">
        <v>16</v>
      </c>
      <c r="E6" s="118" t="s">
        <v>139</v>
      </c>
    </row>
    <row r="7" spans="1:5" ht="13.5" thickBot="1">
      <c r="A7" s="611"/>
      <c r="B7" s="613"/>
      <c r="C7" s="613"/>
      <c r="D7" s="615"/>
      <c r="E7" s="119" t="s">
        <v>17</v>
      </c>
    </row>
    <row r="8" spans="1:5" ht="15" customHeight="1">
      <c r="A8" s="143" t="s">
        <v>91</v>
      </c>
      <c r="B8" s="144" t="s">
        <v>441</v>
      </c>
      <c r="C8" s="11">
        <v>365</v>
      </c>
      <c r="D8" s="12">
        <v>43500</v>
      </c>
      <c r="E8" s="12">
        <f>C8*D8</f>
        <v>15877500</v>
      </c>
    </row>
    <row r="9" spans="1:5" ht="15" customHeight="1">
      <c r="A9" s="143" t="s">
        <v>440</v>
      </c>
      <c r="B9" s="144" t="s">
        <v>439</v>
      </c>
      <c r="C9" s="14">
        <v>223</v>
      </c>
      <c r="D9" s="12">
        <v>54500</v>
      </c>
      <c r="E9" s="12">
        <f>C9*D9</f>
        <v>12153500</v>
      </c>
    </row>
    <row r="10" spans="1:5" ht="15" customHeight="1">
      <c r="A10" s="143" t="s">
        <v>128</v>
      </c>
      <c r="B10" s="144" t="s">
        <v>442</v>
      </c>
      <c r="C10" s="14">
        <v>74</v>
      </c>
      <c r="D10" s="12">
        <v>62000</v>
      </c>
      <c r="E10" s="12">
        <f>C10*D10</f>
        <v>4588000</v>
      </c>
    </row>
    <row r="11" spans="1:5" ht="15" customHeight="1">
      <c r="A11" s="143" t="s">
        <v>131</v>
      </c>
      <c r="B11" s="144" t="s">
        <v>133</v>
      </c>
      <c r="C11" s="475">
        <v>182643</v>
      </c>
      <c r="D11" s="476">
        <v>300</v>
      </c>
      <c r="E11" s="476">
        <f>C11*D11</f>
        <v>54792900</v>
      </c>
    </row>
    <row r="12" spans="1:5" ht="15" customHeight="1" thickBot="1">
      <c r="A12" s="143" t="s">
        <v>134</v>
      </c>
      <c r="B12" s="144" t="s">
        <v>136</v>
      </c>
      <c r="C12" s="475">
        <v>30121</v>
      </c>
      <c r="D12" s="476">
        <v>1200</v>
      </c>
      <c r="E12" s="476">
        <f>C12*D12</f>
        <v>36145200</v>
      </c>
    </row>
    <row r="13" spans="1:5" ht="15.75" customHeight="1" thickBot="1">
      <c r="A13" s="607" t="s">
        <v>278</v>
      </c>
      <c r="B13" s="608"/>
      <c r="C13" s="608"/>
      <c r="D13" s="608"/>
      <c r="E13" s="120">
        <f>SUM(E8:E12)</f>
        <v>123557100</v>
      </c>
    </row>
    <row r="15" ht="13.5" thickBot="1"/>
    <row r="16" spans="1:5" ht="12.75" customHeight="1">
      <c r="A16" s="610" t="s">
        <v>13</v>
      </c>
      <c r="B16" s="612" t="s">
        <v>14</v>
      </c>
      <c r="C16" s="612" t="s">
        <v>15</v>
      </c>
      <c r="D16" s="614" t="s">
        <v>16</v>
      </c>
      <c r="E16" s="118" t="s">
        <v>8</v>
      </c>
    </row>
    <row r="17" spans="1:5" ht="13.5" thickBot="1">
      <c r="A17" s="611"/>
      <c r="B17" s="613"/>
      <c r="C17" s="613"/>
      <c r="D17" s="615"/>
      <c r="E17" s="119" t="s">
        <v>17</v>
      </c>
    </row>
    <row r="18" spans="1:5" ht="15" customHeight="1">
      <c r="A18" s="143" t="s">
        <v>91</v>
      </c>
      <c r="B18" s="144" t="s">
        <v>441</v>
      </c>
      <c r="C18" s="11">
        <v>365</v>
      </c>
      <c r="D18" s="12">
        <v>43500</v>
      </c>
      <c r="E18" s="12">
        <f>C18*D18</f>
        <v>15877500</v>
      </c>
    </row>
    <row r="19" spans="1:5" ht="25.5" customHeight="1">
      <c r="A19" s="143" t="s">
        <v>440</v>
      </c>
      <c r="B19" s="144" t="s">
        <v>439</v>
      </c>
      <c r="C19" s="14">
        <v>223</v>
      </c>
      <c r="D19" s="12">
        <v>54500</v>
      </c>
      <c r="E19" s="12">
        <f>C19*D19</f>
        <v>12153500</v>
      </c>
    </row>
    <row r="20" spans="1:5" ht="15" customHeight="1" thickBot="1">
      <c r="A20" s="143" t="s">
        <v>128</v>
      </c>
      <c r="B20" s="144" t="s">
        <v>442</v>
      </c>
      <c r="C20" s="14">
        <v>74</v>
      </c>
      <c r="D20" s="12">
        <v>62000</v>
      </c>
      <c r="E20" s="12">
        <f>C20*D20</f>
        <v>4588000</v>
      </c>
    </row>
    <row r="21" spans="1:5" ht="15.75" customHeight="1" thickBot="1">
      <c r="A21" s="607" t="s">
        <v>127</v>
      </c>
      <c r="B21" s="608"/>
      <c r="C21" s="608"/>
      <c r="D21" s="608"/>
      <c r="E21" s="120">
        <f>SUM(E18:E20)</f>
        <v>32619000</v>
      </c>
    </row>
    <row r="23" ht="13.5" thickBot="1"/>
    <row r="24" spans="1:5" ht="12.75" customHeight="1">
      <c r="A24" s="610" t="s">
        <v>13</v>
      </c>
      <c r="B24" s="612" t="s">
        <v>14</v>
      </c>
      <c r="C24" s="612" t="s">
        <v>15</v>
      </c>
      <c r="D24" s="614" t="s">
        <v>16</v>
      </c>
      <c r="E24" s="118" t="s">
        <v>8</v>
      </c>
    </row>
    <row r="25" spans="1:5" ht="13.5" thickBot="1">
      <c r="A25" s="611"/>
      <c r="B25" s="613"/>
      <c r="C25" s="613"/>
      <c r="D25" s="615"/>
      <c r="E25" s="119" t="s">
        <v>17</v>
      </c>
    </row>
    <row r="26" spans="1:5" ht="15" customHeight="1">
      <c r="A26" s="143" t="s">
        <v>131</v>
      </c>
      <c r="B26" s="144" t="s">
        <v>133</v>
      </c>
      <c r="C26" s="475">
        <v>182643</v>
      </c>
      <c r="D26" s="476">
        <v>300</v>
      </c>
      <c r="E26" s="476">
        <f>C26*D26</f>
        <v>54792900</v>
      </c>
    </row>
    <row r="27" spans="1:5" ht="15" customHeight="1" thickBot="1">
      <c r="A27" s="143" t="s">
        <v>134</v>
      </c>
      <c r="B27" s="144" t="s">
        <v>136</v>
      </c>
      <c r="C27" s="475">
        <v>30121</v>
      </c>
      <c r="D27" s="476">
        <v>1200</v>
      </c>
      <c r="E27" s="476">
        <f>C27*D27</f>
        <v>36145200</v>
      </c>
    </row>
    <row r="28" spans="1:5" ht="15.75" customHeight="1" thickBot="1">
      <c r="A28" s="607" t="s">
        <v>130</v>
      </c>
      <c r="B28" s="608"/>
      <c r="C28" s="608"/>
      <c r="D28" s="608"/>
      <c r="E28" s="120">
        <f>SUM(E26:E27)</f>
        <v>90938100</v>
      </c>
    </row>
  </sheetData>
  <sheetProtection/>
  <mergeCells count="18">
    <mergeCell ref="A28:D28"/>
    <mergeCell ref="A13:D13"/>
    <mergeCell ref="A16:A17"/>
    <mergeCell ref="B16:B17"/>
    <mergeCell ref="C16:C17"/>
    <mergeCell ref="D16:D17"/>
    <mergeCell ref="A21:D21"/>
    <mergeCell ref="A24:A25"/>
    <mergeCell ref="B24:B25"/>
    <mergeCell ref="C24:C25"/>
    <mergeCell ref="D24:D25"/>
    <mergeCell ref="A1:E1"/>
    <mergeCell ref="A3:E3"/>
    <mergeCell ref="A4:E4"/>
    <mergeCell ref="A6:A7"/>
    <mergeCell ref="B6:B7"/>
    <mergeCell ref="C6:C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&amp;R9. a sz. melléklet- A  Közös fenntartás miatti kiegészítő normatíva összege  támogatási jogcímenként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 topLeftCell="A1">
      <selection activeCell="O7" sqref="O7:P16"/>
    </sheetView>
  </sheetViews>
  <sheetFormatPr defaultColWidth="9.140625" defaultRowHeight="12.75"/>
  <cols>
    <col min="1" max="1" width="32.7109375" style="0" customWidth="1"/>
    <col min="2" max="14" width="10.7109375" style="0" customWidth="1"/>
  </cols>
  <sheetData>
    <row r="1" spans="1:14" ht="15.75">
      <c r="A1" s="486" t="s">
        <v>96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14" ht="15.75">
      <c r="A2" s="486" t="s">
        <v>54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15.75">
      <c r="A3" s="84"/>
      <c r="B3" s="84"/>
      <c r="C3" s="84"/>
      <c r="D3" s="84"/>
      <c r="E3" s="486" t="s">
        <v>451</v>
      </c>
      <c r="F3" s="486"/>
      <c r="G3" s="486"/>
      <c r="H3" s="486"/>
      <c r="I3" s="486"/>
      <c r="J3" s="84"/>
      <c r="K3" s="84"/>
      <c r="L3" s="84"/>
      <c r="M3" s="84"/>
      <c r="N3" s="84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8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6"/>
      <c r="M6" s="494" t="s">
        <v>36</v>
      </c>
      <c r="N6" s="494"/>
    </row>
    <row r="7" spans="1:13" ht="12.75">
      <c r="A7" t="s">
        <v>454</v>
      </c>
      <c r="B7" s="471">
        <v>0.12</v>
      </c>
      <c r="C7" s="471">
        <v>0.08</v>
      </c>
      <c r="D7" s="471">
        <v>0.08</v>
      </c>
      <c r="E7" s="471">
        <v>0.08</v>
      </c>
      <c r="F7" s="471">
        <v>0.08</v>
      </c>
      <c r="G7" s="471">
        <v>0.08</v>
      </c>
      <c r="H7" s="471">
        <v>0.08</v>
      </c>
      <c r="I7" s="471">
        <v>0.08</v>
      </c>
      <c r="J7" s="471">
        <v>0.08</v>
      </c>
      <c r="K7" s="471">
        <v>0.08</v>
      </c>
      <c r="L7" s="471">
        <v>0.08</v>
      </c>
      <c r="M7" s="471">
        <v>0.08</v>
      </c>
    </row>
    <row r="8" spans="1:14" ht="13.5" customHeight="1">
      <c r="A8" s="126" t="s">
        <v>55</v>
      </c>
      <c r="B8" s="126" t="s">
        <v>56</v>
      </c>
      <c r="C8" s="127" t="s">
        <v>57</v>
      </c>
      <c r="D8" s="126" t="s">
        <v>58</v>
      </c>
      <c r="E8" s="127" t="s">
        <v>59</v>
      </c>
      <c r="F8" s="126" t="s">
        <v>60</v>
      </c>
      <c r="G8" s="127" t="s">
        <v>61</v>
      </c>
      <c r="H8" s="126" t="s">
        <v>62</v>
      </c>
      <c r="I8" s="127" t="s">
        <v>63</v>
      </c>
      <c r="J8" s="126" t="s">
        <v>64</v>
      </c>
      <c r="K8" s="127" t="s">
        <v>65</v>
      </c>
      <c r="L8" s="126" t="s">
        <v>66</v>
      </c>
      <c r="M8" s="128" t="s">
        <v>67</v>
      </c>
      <c r="N8" s="126" t="s">
        <v>9</v>
      </c>
    </row>
    <row r="9" spans="1:14" ht="13.5" customHeight="1">
      <c r="A9" s="628" t="s">
        <v>53</v>
      </c>
      <c r="B9" s="619">
        <v>8208.48</v>
      </c>
      <c r="C9" s="619">
        <v>5472.32</v>
      </c>
      <c r="D9" s="619">
        <v>5472.32</v>
      </c>
      <c r="E9" s="619">
        <v>5472.32</v>
      </c>
      <c r="F9" s="619">
        <v>5472.32</v>
      </c>
      <c r="G9" s="619">
        <v>5472.32</v>
      </c>
      <c r="H9" s="619">
        <v>5472.32</v>
      </c>
      <c r="I9" s="619">
        <v>5472.32</v>
      </c>
      <c r="J9" s="619">
        <v>5472.32</v>
      </c>
      <c r="K9" s="619">
        <v>5472.32</v>
      </c>
      <c r="L9" s="619">
        <v>5472.32</v>
      </c>
      <c r="M9" s="619">
        <v>5472.32</v>
      </c>
      <c r="N9" s="621">
        <f>SUM(B9:M10)</f>
        <v>68404</v>
      </c>
    </row>
    <row r="10" spans="1:14" ht="13.5" customHeight="1">
      <c r="A10" s="625"/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</row>
    <row r="11" spans="1:14" s="13" customFormat="1" ht="13.5" customHeight="1">
      <c r="A11" s="432" t="s">
        <v>425</v>
      </c>
      <c r="B11" s="429">
        <v>5086.8</v>
      </c>
      <c r="C11" s="429">
        <v>3391.2000000000003</v>
      </c>
      <c r="D11" s="429">
        <v>3391.2000000000003</v>
      </c>
      <c r="E11" s="429">
        <v>3391.2000000000003</v>
      </c>
      <c r="F11" s="429">
        <v>3391.2000000000003</v>
      </c>
      <c r="G11" s="429">
        <v>3391.2000000000003</v>
      </c>
      <c r="H11" s="429">
        <v>3391.2000000000003</v>
      </c>
      <c r="I11" s="429">
        <v>3391.2000000000003</v>
      </c>
      <c r="J11" s="429">
        <v>3391.2000000000003</v>
      </c>
      <c r="K11" s="429">
        <v>3391.2000000000003</v>
      </c>
      <c r="L11" s="429">
        <v>3391.2000000000003</v>
      </c>
      <c r="M11" s="429">
        <v>3391.2000000000003</v>
      </c>
      <c r="N11" s="129">
        <f>SUM(B11:M11)</f>
        <v>42390</v>
      </c>
    </row>
    <row r="12" spans="1:14" ht="13.5" customHeight="1">
      <c r="A12" s="629" t="s">
        <v>426</v>
      </c>
      <c r="B12" s="619">
        <v>46420.32</v>
      </c>
      <c r="C12" s="619">
        <v>30946.88</v>
      </c>
      <c r="D12" s="619">
        <v>30946.88</v>
      </c>
      <c r="E12" s="619">
        <v>30946.88</v>
      </c>
      <c r="F12" s="619">
        <v>30946.88</v>
      </c>
      <c r="G12" s="619">
        <v>30946.88</v>
      </c>
      <c r="H12" s="619">
        <v>30946.88</v>
      </c>
      <c r="I12" s="619">
        <v>30946.88</v>
      </c>
      <c r="J12" s="619">
        <v>30946.88</v>
      </c>
      <c r="K12" s="619">
        <v>30946.88</v>
      </c>
      <c r="L12" s="619">
        <v>30946.88</v>
      </c>
      <c r="M12" s="619">
        <v>30946.88</v>
      </c>
      <c r="N12" s="621">
        <f>SUM(B12:M13)</f>
        <v>386836</v>
      </c>
    </row>
    <row r="13" spans="1:14" ht="13.5" customHeight="1">
      <c r="A13" s="630"/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2"/>
    </row>
    <row r="14" spans="1:14" ht="13.5" customHeight="1">
      <c r="A14" s="629" t="s">
        <v>226</v>
      </c>
      <c r="B14" s="623">
        <v>36966.84</v>
      </c>
      <c r="C14" s="623">
        <v>24644.56</v>
      </c>
      <c r="D14" s="623">
        <v>24644.56</v>
      </c>
      <c r="E14" s="623">
        <v>24644.56</v>
      </c>
      <c r="F14" s="623">
        <v>24644.56</v>
      </c>
      <c r="G14" s="623">
        <v>24644.56</v>
      </c>
      <c r="H14" s="623">
        <v>24644.56</v>
      </c>
      <c r="I14" s="623">
        <v>24644.56</v>
      </c>
      <c r="J14" s="623">
        <v>24644.56</v>
      </c>
      <c r="K14" s="623">
        <v>24644.56</v>
      </c>
      <c r="L14" s="623">
        <v>24644.56</v>
      </c>
      <c r="M14" s="623">
        <v>24644.56</v>
      </c>
      <c r="N14" s="617">
        <f>SUM(B14:M15)</f>
        <v>308057</v>
      </c>
    </row>
    <row r="15" spans="1:14" s="13" customFormat="1" ht="13.5" customHeight="1">
      <c r="A15" s="630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18"/>
    </row>
    <row r="16" spans="1:14" ht="30" customHeight="1">
      <c r="A16" s="433" t="s">
        <v>285</v>
      </c>
      <c r="B16" s="430">
        <v>0</v>
      </c>
      <c r="C16" s="430">
        <v>0</v>
      </c>
      <c r="D16" s="430">
        <v>0</v>
      </c>
      <c r="E16" s="430">
        <v>0</v>
      </c>
      <c r="F16" s="430">
        <v>0</v>
      </c>
      <c r="G16" s="4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1">
        <f>SUM(B16:M16)</f>
        <v>0</v>
      </c>
    </row>
    <row r="17" spans="1:14" ht="13.5" customHeight="1">
      <c r="A17" s="629" t="s">
        <v>290</v>
      </c>
      <c r="B17" s="626">
        <v>0</v>
      </c>
      <c r="C17" s="626">
        <v>0</v>
      </c>
      <c r="D17" s="626">
        <v>0</v>
      </c>
      <c r="E17" s="626">
        <v>0</v>
      </c>
      <c r="F17" s="626">
        <v>0</v>
      </c>
      <c r="G17" s="626">
        <v>0</v>
      </c>
      <c r="H17" s="627">
        <v>0</v>
      </c>
      <c r="I17" s="627">
        <v>0</v>
      </c>
      <c r="J17" s="627">
        <v>0</v>
      </c>
      <c r="K17" s="627">
        <v>0</v>
      </c>
      <c r="L17" s="627">
        <v>0</v>
      </c>
      <c r="M17" s="627">
        <v>0</v>
      </c>
      <c r="N17" s="621">
        <f>SUM(B17:M18)</f>
        <v>0</v>
      </c>
    </row>
    <row r="18" spans="1:14" s="13" customFormat="1" ht="13.5" customHeight="1">
      <c r="A18" s="630"/>
      <c r="B18" s="626"/>
      <c r="C18" s="626"/>
      <c r="D18" s="626"/>
      <c r="E18" s="626"/>
      <c r="F18" s="626"/>
      <c r="G18" s="626"/>
      <c r="H18" s="627"/>
      <c r="I18" s="627"/>
      <c r="J18" s="627"/>
      <c r="K18" s="627"/>
      <c r="L18" s="627"/>
      <c r="M18" s="627"/>
      <c r="N18" s="622"/>
    </row>
    <row r="19" spans="1:14" ht="13.5" customHeight="1">
      <c r="A19" s="434" t="s">
        <v>424</v>
      </c>
      <c r="B19" s="431">
        <f>SUM(B12:B18)+B10+B9</f>
        <v>91595.64</v>
      </c>
      <c r="C19" s="431">
        <f aca="true" t="shared" si="0" ref="C19:M19">SUM(C12:C18)+C10+C9</f>
        <v>61063.76</v>
      </c>
      <c r="D19" s="431">
        <f t="shared" si="0"/>
        <v>61063.76</v>
      </c>
      <c r="E19" s="431">
        <f t="shared" si="0"/>
        <v>61063.76</v>
      </c>
      <c r="F19" s="431">
        <f t="shared" si="0"/>
        <v>61063.76</v>
      </c>
      <c r="G19" s="431">
        <f t="shared" si="0"/>
        <v>61063.76</v>
      </c>
      <c r="H19" s="431">
        <f t="shared" si="0"/>
        <v>61063.76</v>
      </c>
      <c r="I19" s="431">
        <f t="shared" si="0"/>
        <v>61063.76</v>
      </c>
      <c r="J19" s="431">
        <f t="shared" si="0"/>
        <v>61063.76</v>
      </c>
      <c r="K19" s="431">
        <f t="shared" si="0"/>
        <v>61063.76</v>
      </c>
      <c r="L19" s="431">
        <f t="shared" si="0"/>
        <v>61063.76</v>
      </c>
      <c r="M19" s="431">
        <f t="shared" si="0"/>
        <v>61063.76</v>
      </c>
      <c r="N19" s="431">
        <f>N9+N12+N14+N16+N17</f>
        <v>763297</v>
      </c>
    </row>
  </sheetData>
  <sheetProtection/>
  <mergeCells count="60">
    <mergeCell ref="A12:A13"/>
    <mergeCell ref="L17:L18"/>
    <mergeCell ref="E17:E18"/>
    <mergeCell ref="F17:F18"/>
    <mergeCell ref="H17:H18"/>
    <mergeCell ref="I17:I18"/>
    <mergeCell ref="J17:J18"/>
    <mergeCell ref="K17:K18"/>
    <mergeCell ref="A14:A15"/>
    <mergeCell ref="A17:A18"/>
    <mergeCell ref="A1:N1"/>
    <mergeCell ref="A9:A10"/>
    <mergeCell ref="M6:N6"/>
    <mergeCell ref="B9:B10"/>
    <mergeCell ref="C9:C10"/>
    <mergeCell ref="D9:D10"/>
    <mergeCell ref="E9:E10"/>
    <mergeCell ref="F9:F10"/>
    <mergeCell ref="A2:N2"/>
    <mergeCell ref="E3:I3"/>
    <mergeCell ref="M17:M18"/>
    <mergeCell ref="J14:J15"/>
    <mergeCell ref="K14:K15"/>
    <mergeCell ref="L14:L15"/>
    <mergeCell ref="M14:M15"/>
    <mergeCell ref="I14:I15"/>
    <mergeCell ref="B17:B18"/>
    <mergeCell ref="N17:N18"/>
    <mergeCell ref="C17:C18"/>
    <mergeCell ref="D17:D18"/>
    <mergeCell ref="G17:G18"/>
    <mergeCell ref="G9:G10"/>
    <mergeCell ref="M9:M10"/>
    <mergeCell ref="J12:J13"/>
    <mergeCell ref="N9:N10"/>
    <mergeCell ref="B12:B13"/>
    <mergeCell ref="C12:C13"/>
    <mergeCell ref="D12:D13"/>
    <mergeCell ref="E12:E13"/>
    <mergeCell ref="F12:F13"/>
    <mergeCell ref="G12:G13"/>
    <mergeCell ref="H12:H13"/>
    <mergeCell ref="H9:H10"/>
    <mergeCell ref="I12:I13"/>
    <mergeCell ref="K12:K13"/>
    <mergeCell ref="L12:L13"/>
    <mergeCell ref="L9:L10"/>
    <mergeCell ref="I9:I10"/>
    <mergeCell ref="J9:J10"/>
    <mergeCell ref="K9:K10"/>
    <mergeCell ref="N14:N15"/>
    <mergeCell ref="M12:M13"/>
    <mergeCell ref="N12:N13"/>
    <mergeCell ref="B14:B15"/>
    <mergeCell ref="C14:C15"/>
    <mergeCell ref="D14:D15"/>
    <mergeCell ref="E14:E15"/>
    <mergeCell ref="F14:F15"/>
    <mergeCell ref="G14:G15"/>
    <mergeCell ref="H14:H15"/>
  </mergeCells>
  <printOptions/>
  <pageMargins left="0.5118110236220472" right="0.5511811023622047" top="0.984251968503937" bottom="0.984251968503937" header="0.5118110236220472" footer="0.5118110236220472"/>
  <pageSetup horizontalDpi="600" verticalDpi="600" orientation="landscape" paperSize="9" scale="75" r:id="rId3"/>
  <headerFooter alignWithMargins="0">
    <oddHeader>&amp;R10.sz. melléklet- A Társulás 2014. évi bevételi előirányzat-felhasználási ütemterve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="70" zoomScaleNormal="70" workbookViewId="0" topLeftCell="A1">
      <selection activeCell="P16" sqref="P16"/>
    </sheetView>
  </sheetViews>
  <sheetFormatPr defaultColWidth="9.140625" defaultRowHeight="12.75"/>
  <cols>
    <col min="1" max="1" width="27.421875" style="5" customWidth="1"/>
    <col min="2" max="13" width="10.7109375" style="5" customWidth="1"/>
    <col min="14" max="14" width="10.7109375" style="0" customWidth="1"/>
  </cols>
  <sheetData>
    <row r="1" spans="1:14" ht="15.75">
      <c r="A1" s="486" t="s">
        <v>96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14" ht="15.75">
      <c r="A2" s="486" t="s">
        <v>68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15.75">
      <c r="A3" s="84"/>
      <c r="B3" s="84"/>
      <c r="C3" s="84"/>
      <c r="D3" s="84"/>
      <c r="E3" s="486" t="s">
        <v>451</v>
      </c>
      <c r="F3" s="486"/>
      <c r="G3" s="486"/>
      <c r="H3" s="486"/>
      <c r="I3" s="486"/>
      <c r="J3" s="84"/>
      <c r="K3" s="84"/>
      <c r="L3" s="84"/>
      <c r="M3" s="84"/>
      <c r="N3" s="84"/>
    </row>
    <row r="4" ht="12.75">
      <c r="N4" s="5"/>
    </row>
    <row r="5" ht="12.75">
      <c r="N5" s="5"/>
    </row>
    <row r="6" spans="13:14" ht="12.75">
      <c r="M6" s="494" t="s">
        <v>36</v>
      </c>
      <c r="N6" s="494"/>
    </row>
    <row r="7" spans="2:13" ht="12.75">
      <c r="B7" s="472">
        <v>0.12</v>
      </c>
      <c r="C7" s="472">
        <v>0.08</v>
      </c>
      <c r="D7" s="472">
        <v>0.08</v>
      </c>
      <c r="E7" s="472">
        <v>0.08</v>
      </c>
      <c r="F7" s="472">
        <v>0.08</v>
      </c>
      <c r="G7" s="472">
        <v>0.08</v>
      </c>
      <c r="H7" s="472">
        <v>0.08</v>
      </c>
      <c r="I7" s="472">
        <v>0.08</v>
      </c>
      <c r="J7" s="472">
        <v>0.08</v>
      </c>
      <c r="K7" s="472">
        <v>0.08</v>
      </c>
      <c r="L7" s="472">
        <v>0.08</v>
      </c>
      <c r="M7" s="472">
        <v>0.08</v>
      </c>
    </row>
    <row r="8" spans="1:14" ht="15" customHeight="1">
      <c r="A8" s="126" t="s">
        <v>69</v>
      </c>
      <c r="B8" s="126" t="s">
        <v>56</v>
      </c>
      <c r="C8" s="126" t="s">
        <v>57</v>
      </c>
      <c r="D8" s="126" t="s">
        <v>58</v>
      </c>
      <c r="E8" s="126" t="s">
        <v>59</v>
      </c>
      <c r="F8" s="126" t="s">
        <v>60</v>
      </c>
      <c r="G8" s="126" t="s">
        <v>61</v>
      </c>
      <c r="H8" s="126" t="s">
        <v>62</v>
      </c>
      <c r="I8" s="132" t="s">
        <v>63</v>
      </c>
      <c r="J8" s="132" t="s">
        <v>64</v>
      </c>
      <c r="K8" s="126" t="s">
        <v>65</v>
      </c>
      <c r="L8" s="126" t="s">
        <v>66</v>
      </c>
      <c r="M8" s="126" t="s">
        <v>70</v>
      </c>
      <c r="N8" s="126" t="s">
        <v>9</v>
      </c>
    </row>
    <row r="9" spans="1:14" ht="24.75" customHeight="1">
      <c r="A9" s="433" t="s">
        <v>41</v>
      </c>
      <c r="B9" s="430">
        <v>47984.52</v>
      </c>
      <c r="C9" s="430">
        <v>31989.68</v>
      </c>
      <c r="D9" s="430">
        <v>31989.68</v>
      </c>
      <c r="E9" s="430">
        <v>31989.68</v>
      </c>
      <c r="F9" s="430">
        <v>31989.68</v>
      </c>
      <c r="G9" s="430">
        <v>31989.68</v>
      </c>
      <c r="H9" s="430">
        <v>31989.68</v>
      </c>
      <c r="I9" s="430">
        <v>31989.68</v>
      </c>
      <c r="J9" s="430">
        <v>31989.68</v>
      </c>
      <c r="K9" s="430">
        <v>31989.68</v>
      </c>
      <c r="L9" s="430">
        <v>31989.68</v>
      </c>
      <c r="M9" s="430">
        <v>31989.68</v>
      </c>
      <c r="N9" s="131">
        <f>SUM(B9:M9)</f>
        <v>399870.99999999994</v>
      </c>
    </row>
    <row r="10" spans="1:14" ht="24.75" customHeight="1">
      <c r="A10" s="435" t="s">
        <v>427</v>
      </c>
      <c r="B10" s="430">
        <v>13678.8</v>
      </c>
      <c r="C10" s="430">
        <v>9119.2</v>
      </c>
      <c r="D10" s="430">
        <v>9119.2</v>
      </c>
      <c r="E10" s="430">
        <v>9119.2</v>
      </c>
      <c r="F10" s="430">
        <v>9119.2</v>
      </c>
      <c r="G10" s="430">
        <v>9119.2</v>
      </c>
      <c r="H10" s="430">
        <v>9119.2</v>
      </c>
      <c r="I10" s="430">
        <v>9119.2</v>
      </c>
      <c r="J10" s="430">
        <v>9119.2</v>
      </c>
      <c r="K10" s="430">
        <v>9119.2</v>
      </c>
      <c r="L10" s="430">
        <v>9119.2</v>
      </c>
      <c r="M10" s="430">
        <v>9119.2</v>
      </c>
      <c r="N10" s="131">
        <f aca="true" t="shared" si="0" ref="N10:N16">SUM(B10:M10)</f>
        <v>113989.99999999999</v>
      </c>
    </row>
    <row r="11" spans="1:14" ht="24.75" customHeight="1">
      <c r="A11" s="433" t="s">
        <v>19</v>
      </c>
      <c r="B11" s="430">
        <v>27973.92</v>
      </c>
      <c r="C11" s="430">
        <v>18649.28</v>
      </c>
      <c r="D11" s="430">
        <v>18649.28</v>
      </c>
      <c r="E11" s="430">
        <v>18649.28</v>
      </c>
      <c r="F11" s="430">
        <v>18649.28</v>
      </c>
      <c r="G11" s="430">
        <v>18649.28</v>
      </c>
      <c r="H11" s="430">
        <v>18649.28</v>
      </c>
      <c r="I11" s="430">
        <v>18649.28</v>
      </c>
      <c r="J11" s="430">
        <v>18649.28</v>
      </c>
      <c r="K11" s="430">
        <v>18649.28</v>
      </c>
      <c r="L11" s="430">
        <v>18649.28</v>
      </c>
      <c r="M11" s="430">
        <v>18649.28</v>
      </c>
      <c r="N11" s="131">
        <f t="shared" si="0"/>
        <v>233115.99999999997</v>
      </c>
    </row>
    <row r="12" spans="1:14" ht="24.75" customHeight="1">
      <c r="A12" s="433" t="s">
        <v>428</v>
      </c>
      <c r="B12" s="430">
        <v>86.39999999999999</v>
      </c>
      <c r="C12" s="430">
        <v>57.6</v>
      </c>
      <c r="D12" s="430">
        <v>57.6</v>
      </c>
      <c r="E12" s="430">
        <v>57.6</v>
      </c>
      <c r="F12" s="430">
        <v>57.6</v>
      </c>
      <c r="G12" s="430">
        <v>57.6</v>
      </c>
      <c r="H12" s="430">
        <v>57.6</v>
      </c>
      <c r="I12" s="430">
        <v>57.6</v>
      </c>
      <c r="J12" s="430">
        <v>57.6</v>
      </c>
      <c r="K12" s="430">
        <v>57.6</v>
      </c>
      <c r="L12" s="430">
        <v>57.6</v>
      </c>
      <c r="M12" s="430">
        <v>57.6</v>
      </c>
      <c r="N12" s="131">
        <f t="shared" si="0"/>
        <v>720.0000000000001</v>
      </c>
    </row>
    <row r="13" spans="1:14" ht="24.75" customHeight="1">
      <c r="A13" s="433" t="s">
        <v>316</v>
      </c>
      <c r="B13" s="430">
        <v>0</v>
      </c>
      <c r="C13" s="430">
        <v>0</v>
      </c>
      <c r="D13" s="430">
        <v>0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  <c r="L13" s="430">
        <v>0</v>
      </c>
      <c r="M13" s="430">
        <v>0</v>
      </c>
      <c r="N13" s="131">
        <f t="shared" si="0"/>
        <v>0</v>
      </c>
    </row>
    <row r="14" spans="1:14" ht="24.75" customHeight="1">
      <c r="A14" s="459" t="s">
        <v>78</v>
      </c>
      <c r="B14" s="430">
        <v>1872</v>
      </c>
      <c r="C14" s="430">
        <v>1248</v>
      </c>
      <c r="D14" s="430">
        <v>1248</v>
      </c>
      <c r="E14" s="430">
        <v>1248</v>
      </c>
      <c r="F14" s="430">
        <v>1248</v>
      </c>
      <c r="G14" s="430">
        <v>1248</v>
      </c>
      <c r="H14" s="430">
        <v>1248</v>
      </c>
      <c r="I14" s="430">
        <v>1248</v>
      </c>
      <c r="J14" s="430">
        <v>1248</v>
      </c>
      <c r="K14" s="430">
        <v>1248</v>
      </c>
      <c r="L14" s="430">
        <v>1248</v>
      </c>
      <c r="M14" s="430">
        <v>1248</v>
      </c>
      <c r="N14" s="131">
        <f t="shared" si="0"/>
        <v>15600</v>
      </c>
    </row>
    <row r="15" spans="1:14" ht="24.75" customHeight="1">
      <c r="A15" s="459" t="s">
        <v>34</v>
      </c>
      <c r="B15" s="430">
        <v>0</v>
      </c>
      <c r="C15" s="430">
        <v>0</v>
      </c>
      <c r="D15" s="430">
        <v>0</v>
      </c>
      <c r="E15" s="430">
        <v>0</v>
      </c>
      <c r="F15" s="430">
        <v>0</v>
      </c>
      <c r="G15" s="430">
        <v>0</v>
      </c>
      <c r="H15" s="430">
        <v>0</v>
      </c>
      <c r="I15" s="430">
        <v>0</v>
      </c>
      <c r="J15" s="430">
        <v>0</v>
      </c>
      <c r="K15" s="430">
        <v>0</v>
      </c>
      <c r="L15" s="430">
        <v>0</v>
      </c>
      <c r="M15" s="430">
        <v>0</v>
      </c>
      <c r="N15" s="131">
        <f t="shared" si="0"/>
        <v>0</v>
      </c>
    </row>
    <row r="16" spans="1:14" ht="24.75" customHeight="1">
      <c r="A16" s="459" t="s">
        <v>324</v>
      </c>
      <c r="B16" s="430">
        <v>0</v>
      </c>
      <c r="C16" s="430">
        <v>0</v>
      </c>
      <c r="D16" s="430">
        <v>0</v>
      </c>
      <c r="E16" s="430">
        <v>0</v>
      </c>
      <c r="F16" s="430">
        <v>0</v>
      </c>
      <c r="G16" s="430">
        <v>0</v>
      </c>
      <c r="H16" s="430">
        <v>0</v>
      </c>
      <c r="I16" s="430">
        <v>0</v>
      </c>
      <c r="J16" s="430">
        <v>0</v>
      </c>
      <c r="K16" s="430">
        <v>0</v>
      </c>
      <c r="L16" s="430">
        <v>0</v>
      </c>
      <c r="M16" s="430">
        <v>0</v>
      </c>
      <c r="N16" s="131">
        <f t="shared" si="0"/>
        <v>0</v>
      </c>
    </row>
    <row r="17" spans="1:14" ht="24.75" customHeight="1">
      <c r="A17" s="460" t="s">
        <v>9</v>
      </c>
      <c r="B17" s="131">
        <f aca="true" t="shared" si="1" ref="B17:N17">SUM(B9:B16)</f>
        <v>91595.63999999998</v>
      </c>
      <c r="C17" s="131">
        <f t="shared" si="1"/>
        <v>61063.76</v>
      </c>
      <c r="D17" s="131">
        <f t="shared" si="1"/>
        <v>61063.76</v>
      </c>
      <c r="E17" s="131">
        <f t="shared" si="1"/>
        <v>61063.76</v>
      </c>
      <c r="F17" s="131">
        <f t="shared" si="1"/>
        <v>61063.76</v>
      </c>
      <c r="G17" s="131">
        <f t="shared" si="1"/>
        <v>61063.76</v>
      </c>
      <c r="H17" s="131">
        <f t="shared" si="1"/>
        <v>61063.76</v>
      </c>
      <c r="I17" s="131">
        <f t="shared" si="1"/>
        <v>61063.76</v>
      </c>
      <c r="J17" s="131">
        <f t="shared" si="1"/>
        <v>61063.76</v>
      </c>
      <c r="K17" s="131">
        <f t="shared" si="1"/>
        <v>61063.76</v>
      </c>
      <c r="L17" s="131">
        <f t="shared" si="1"/>
        <v>61063.76</v>
      </c>
      <c r="M17" s="131">
        <f t="shared" si="1"/>
        <v>61063.76</v>
      </c>
      <c r="N17" s="131">
        <f t="shared" si="1"/>
        <v>763296.9999999999</v>
      </c>
    </row>
  </sheetData>
  <sheetProtection/>
  <mergeCells count="4">
    <mergeCell ref="M6:N6"/>
    <mergeCell ref="A1:N1"/>
    <mergeCell ref="A2:N2"/>
    <mergeCell ref="E3:I3"/>
  </mergeCells>
  <printOptions/>
  <pageMargins left="0.5118110236220472" right="0.5905511811023623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&amp;R10/a. sz. melléklet- A Társulás 2014. évi kiadási előirányzat-felhasználási ütemterve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8"/>
  <sheetViews>
    <sheetView zoomScale="110" zoomScaleNormal="110" workbookViewId="0" topLeftCell="A4">
      <selection activeCell="A4" sqref="A4"/>
    </sheetView>
  </sheetViews>
  <sheetFormatPr defaultColWidth="9.140625" defaultRowHeight="12.75"/>
  <cols>
    <col min="1" max="1" width="14.140625" style="101" customWidth="1"/>
    <col min="2" max="2" width="10.7109375" style="102" customWidth="1"/>
    <col min="3" max="3" width="11.8515625" style="103" customWidth="1"/>
    <col min="4" max="4" width="12.57421875" style="103" customWidth="1"/>
    <col min="5" max="5" width="11.140625" style="103" customWidth="1"/>
    <col min="6" max="6" width="11.00390625" style="103" customWidth="1"/>
    <col min="7" max="7" width="10.421875" style="103" customWidth="1"/>
    <col min="8" max="8" width="9.140625" style="97" customWidth="1"/>
  </cols>
  <sheetData>
    <row r="2" spans="1:8" ht="18" customHeight="1">
      <c r="A2" s="637" t="s">
        <v>429</v>
      </c>
      <c r="B2" s="637"/>
      <c r="C2" s="637"/>
      <c r="D2" s="637"/>
      <c r="E2" s="637"/>
      <c r="F2" s="637"/>
      <c r="G2" s="637"/>
      <c r="H2" s="637"/>
    </row>
    <row r="3" spans="1:7" ht="17.25" customHeight="1">
      <c r="A3" s="637" t="s">
        <v>460</v>
      </c>
      <c r="B3" s="637"/>
      <c r="C3" s="637"/>
      <c r="D3" s="637"/>
      <c r="E3" s="637"/>
      <c r="F3" s="637"/>
      <c r="G3" s="637"/>
    </row>
    <row r="5" spans="1:8" s="1" customFormat="1" ht="15" customHeight="1">
      <c r="A5" s="101"/>
      <c r="B5" s="102"/>
      <c r="C5" s="103"/>
      <c r="D5" s="103"/>
      <c r="E5" s="103"/>
      <c r="F5" s="641" t="s">
        <v>36</v>
      </c>
      <c r="G5" s="641"/>
      <c r="H5" s="104"/>
    </row>
    <row r="6" spans="1:8" s="1" customFormat="1" ht="13.5" thickBot="1">
      <c r="A6" s="101"/>
      <c r="B6" s="102"/>
      <c r="C6" s="103"/>
      <c r="D6" s="103"/>
      <c r="E6" s="103"/>
      <c r="F6" s="103"/>
      <c r="G6" s="103"/>
      <c r="H6" s="104"/>
    </row>
    <row r="7" spans="1:10" ht="14.25" customHeight="1">
      <c r="A7" s="638" t="s">
        <v>81</v>
      </c>
      <c r="B7" s="642" t="s">
        <v>82</v>
      </c>
      <c r="C7" s="635" t="s">
        <v>83</v>
      </c>
      <c r="D7" s="635" t="s">
        <v>84</v>
      </c>
      <c r="E7" s="635"/>
      <c r="F7" s="635" t="s">
        <v>85</v>
      </c>
      <c r="G7" s="644" t="s">
        <v>86</v>
      </c>
      <c r="I7" s="106"/>
      <c r="J7" s="106"/>
    </row>
    <row r="8" spans="1:10" ht="14.25" customHeight="1" thickBot="1">
      <c r="A8" s="639"/>
      <c r="B8" s="643"/>
      <c r="C8" s="636"/>
      <c r="D8" s="105" t="s">
        <v>72</v>
      </c>
      <c r="E8" s="105" t="s">
        <v>73</v>
      </c>
      <c r="F8" s="636"/>
      <c r="G8" s="645"/>
      <c r="I8" s="106"/>
      <c r="J8" s="106"/>
    </row>
    <row r="9" spans="1:10" ht="14.25" customHeight="1">
      <c r="A9" s="640" t="s">
        <v>56</v>
      </c>
      <c r="B9" s="121" t="s">
        <v>87</v>
      </c>
      <c r="C9" s="436">
        <v>0</v>
      </c>
      <c r="D9" s="436">
        <f>'10. sz.m_ előir felh. bev'!B19</f>
        <v>91595.64</v>
      </c>
      <c r="E9" s="436">
        <f>'10_a_sz.m_ előir felh. kia'!B17</f>
        <v>91595.63999999998</v>
      </c>
      <c r="F9" s="122">
        <f>SUM(D9-E9)</f>
        <v>1.4551915228366852E-11</v>
      </c>
      <c r="G9" s="123">
        <f>+C9+D9-E9</f>
        <v>0</v>
      </c>
      <c r="I9" s="106"/>
      <c r="J9" s="106"/>
    </row>
    <row r="10" spans="1:10" ht="14.25" customHeight="1">
      <c r="A10" s="633"/>
      <c r="B10" s="124" t="s">
        <v>88</v>
      </c>
      <c r="C10" s="436"/>
      <c r="D10" s="436"/>
      <c r="E10" s="436"/>
      <c r="F10" s="436"/>
      <c r="G10" s="123">
        <f aca="true" t="shared" si="0" ref="G10:G20">+C10+D10-E10</f>
        <v>0</v>
      </c>
      <c r="I10" s="106"/>
      <c r="J10" s="106"/>
    </row>
    <row r="11" spans="1:10" ht="14.25" customHeight="1">
      <c r="A11" s="633" t="s">
        <v>57</v>
      </c>
      <c r="B11" s="124" t="s">
        <v>87</v>
      </c>
      <c r="C11" s="436">
        <f>G9</f>
        <v>0</v>
      </c>
      <c r="D11" s="436">
        <f>'10. sz.m_ előir felh. bev'!C19</f>
        <v>61063.76</v>
      </c>
      <c r="E11" s="436">
        <f>'10_a_sz.m_ előir felh. kia'!C17</f>
        <v>61063.76</v>
      </c>
      <c r="F11" s="122">
        <f>SUM(D11-E11)</f>
        <v>0</v>
      </c>
      <c r="G11" s="123">
        <f>+C11+D11-E11</f>
        <v>0</v>
      </c>
      <c r="I11" s="106"/>
      <c r="J11" s="106"/>
    </row>
    <row r="12" spans="1:10" ht="14.25" customHeight="1">
      <c r="A12" s="633"/>
      <c r="B12" s="124" t="s">
        <v>88</v>
      </c>
      <c r="C12" s="436"/>
      <c r="D12" s="436"/>
      <c r="E12" s="436"/>
      <c r="F12" s="436"/>
      <c r="G12" s="123">
        <f t="shared" si="0"/>
        <v>0</v>
      </c>
      <c r="I12" s="106"/>
      <c r="J12" s="106"/>
    </row>
    <row r="13" spans="1:10" ht="14.25" customHeight="1">
      <c r="A13" s="633" t="s">
        <v>58</v>
      </c>
      <c r="B13" s="124" t="s">
        <v>87</v>
      </c>
      <c r="C13" s="436">
        <f>G11</f>
        <v>0</v>
      </c>
      <c r="D13" s="436">
        <f>'10. sz.m_ előir felh. bev'!D19</f>
        <v>61063.76</v>
      </c>
      <c r="E13" s="436">
        <f>'10_a_sz.m_ előir felh. kia'!D17</f>
        <v>61063.76</v>
      </c>
      <c r="F13" s="122">
        <f>SUM(D13-E13)</f>
        <v>0</v>
      </c>
      <c r="G13" s="123">
        <f>+C13+D13-E13</f>
        <v>0</v>
      </c>
      <c r="I13" s="106"/>
      <c r="J13" s="106"/>
    </row>
    <row r="14" spans="1:10" ht="14.25" customHeight="1">
      <c r="A14" s="633"/>
      <c r="B14" s="124" t="s">
        <v>88</v>
      </c>
      <c r="C14" s="436"/>
      <c r="D14" s="436"/>
      <c r="E14" s="436"/>
      <c r="F14" s="436"/>
      <c r="G14" s="123">
        <f t="shared" si="0"/>
        <v>0</v>
      </c>
      <c r="I14" s="106"/>
      <c r="J14" s="106"/>
    </row>
    <row r="15" spans="1:10" ht="14.25" customHeight="1">
      <c r="A15" s="633" t="s">
        <v>59</v>
      </c>
      <c r="B15" s="124" t="s">
        <v>87</v>
      </c>
      <c r="C15" s="436">
        <f>G13</f>
        <v>0</v>
      </c>
      <c r="D15" s="436">
        <f>'10. sz.m_ előir felh. bev'!E19</f>
        <v>61063.76</v>
      </c>
      <c r="E15" s="436">
        <f>'10_a_sz.m_ előir felh. kia'!E17</f>
        <v>61063.76</v>
      </c>
      <c r="F15" s="122">
        <f>SUM(D15-E15)</f>
        <v>0</v>
      </c>
      <c r="G15" s="123">
        <f>+C15+D15-E15</f>
        <v>0</v>
      </c>
      <c r="I15" s="106"/>
      <c r="J15" s="106"/>
    </row>
    <row r="16" spans="1:10" ht="14.25" customHeight="1">
      <c r="A16" s="633"/>
      <c r="B16" s="124" t="s">
        <v>88</v>
      </c>
      <c r="C16" s="436"/>
      <c r="D16" s="436"/>
      <c r="E16" s="436"/>
      <c r="F16" s="436"/>
      <c r="G16" s="123">
        <f t="shared" si="0"/>
        <v>0</v>
      </c>
      <c r="I16" s="106"/>
      <c r="J16" s="106"/>
    </row>
    <row r="17" spans="1:10" ht="14.25" customHeight="1">
      <c r="A17" s="633" t="s">
        <v>60</v>
      </c>
      <c r="B17" s="124" t="s">
        <v>87</v>
      </c>
      <c r="C17" s="436">
        <f>G15</f>
        <v>0</v>
      </c>
      <c r="D17" s="436">
        <f>'10. sz.m_ előir felh. bev'!F19</f>
        <v>61063.76</v>
      </c>
      <c r="E17" s="436">
        <f>'10_a_sz.m_ előir felh. kia'!F17</f>
        <v>61063.76</v>
      </c>
      <c r="F17" s="122">
        <f>SUM(D17-E17)</f>
        <v>0</v>
      </c>
      <c r="G17" s="123">
        <f>+C17+D17-E17</f>
        <v>0</v>
      </c>
      <c r="I17" s="106"/>
      <c r="J17" s="106"/>
    </row>
    <row r="18" spans="1:10" ht="14.25" customHeight="1">
      <c r="A18" s="633"/>
      <c r="B18" s="124" t="s">
        <v>88</v>
      </c>
      <c r="C18" s="436"/>
      <c r="D18" s="436"/>
      <c r="E18" s="436"/>
      <c r="F18" s="436"/>
      <c r="G18" s="123">
        <f t="shared" si="0"/>
        <v>0</v>
      </c>
      <c r="I18" s="106"/>
      <c r="J18" s="106"/>
    </row>
    <row r="19" spans="1:10" ht="14.25" customHeight="1">
      <c r="A19" s="633" t="s">
        <v>61</v>
      </c>
      <c r="B19" s="124" t="s">
        <v>87</v>
      </c>
      <c r="C19" s="436">
        <f>G17</f>
        <v>0</v>
      </c>
      <c r="D19" s="436">
        <f>'10. sz.m_ előir felh. bev'!G19</f>
        <v>61063.76</v>
      </c>
      <c r="E19" s="436">
        <f>'10_a_sz.m_ előir felh. kia'!G17</f>
        <v>61063.76</v>
      </c>
      <c r="F19" s="122">
        <f>SUM(D19-E19)</f>
        <v>0</v>
      </c>
      <c r="G19" s="123">
        <f>+C19+D19-E19</f>
        <v>0</v>
      </c>
      <c r="I19" s="106"/>
      <c r="J19" s="106"/>
    </row>
    <row r="20" spans="1:10" ht="14.25" customHeight="1">
      <c r="A20" s="633"/>
      <c r="B20" s="124" t="s">
        <v>88</v>
      </c>
      <c r="C20" s="436"/>
      <c r="D20" s="436"/>
      <c r="E20" s="436"/>
      <c r="F20" s="436"/>
      <c r="G20" s="123">
        <f t="shared" si="0"/>
        <v>0</v>
      </c>
      <c r="I20" s="106"/>
      <c r="J20" s="106"/>
    </row>
    <row r="21" spans="1:10" ht="14.25" customHeight="1">
      <c r="A21" s="633" t="s">
        <v>62</v>
      </c>
      <c r="B21" s="124" t="s">
        <v>87</v>
      </c>
      <c r="C21" s="436">
        <f>G19</f>
        <v>0</v>
      </c>
      <c r="D21" s="125">
        <f>'10. sz.m_ előir felh. bev'!H19</f>
        <v>61063.76</v>
      </c>
      <c r="E21" s="125">
        <f>'10_a_sz.m_ előir felh. kia'!H17</f>
        <v>61063.76</v>
      </c>
      <c r="F21" s="122">
        <f>SUM(D21-E21)</f>
        <v>0</v>
      </c>
      <c r="G21" s="123">
        <f>+C21+D21-E21</f>
        <v>0</v>
      </c>
      <c r="I21" s="106"/>
      <c r="J21" s="106"/>
    </row>
    <row r="22" spans="1:10" ht="14.25" customHeight="1">
      <c r="A22" s="633"/>
      <c r="B22" s="124" t="s">
        <v>88</v>
      </c>
      <c r="C22" s="125"/>
      <c r="D22" s="125"/>
      <c r="E22" s="125"/>
      <c r="F22" s="122"/>
      <c r="G22" s="123">
        <f aca="true" t="shared" si="1" ref="G22:G32">+C22+D22-E22</f>
        <v>0</v>
      </c>
      <c r="I22" s="106"/>
      <c r="J22" s="106"/>
    </row>
    <row r="23" spans="1:10" ht="15" customHeight="1">
      <c r="A23" s="633" t="s">
        <v>63</v>
      </c>
      <c r="B23" s="124" t="s">
        <v>87</v>
      </c>
      <c r="C23" s="125">
        <f>+G21</f>
        <v>0</v>
      </c>
      <c r="D23" s="125">
        <f>'10. sz.m_ előir felh. bev'!I19</f>
        <v>61063.76</v>
      </c>
      <c r="E23" s="125">
        <f>'10_a_sz.m_ előir felh. kia'!I17</f>
        <v>61063.76</v>
      </c>
      <c r="F23" s="122">
        <f aca="true" t="shared" si="2" ref="F23:F31">SUM(D23-E23)</f>
        <v>0</v>
      </c>
      <c r="G23" s="123">
        <f t="shared" si="1"/>
        <v>0</v>
      </c>
      <c r="I23" s="106"/>
      <c r="J23" s="106"/>
    </row>
    <row r="24" spans="1:10" ht="14.25" customHeight="1">
      <c r="A24" s="633"/>
      <c r="B24" s="124" t="s">
        <v>88</v>
      </c>
      <c r="C24" s="125"/>
      <c r="D24" s="125"/>
      <c r="E24" s="125"/>
      <c r="F24" s="122"/>
      <c r="G24" s="123">
        <f t="shared" si="1"/>
        <v>0</v>
      </c>
      <c r="I24" s="106"/>
      <c r="J24" s="106"/>
    </row>
    <row r="25" spans="1:10" ht="14.25" customHeight="1">
      <c r="A25" s="633" t="s">
        <v>64</v>
      </c>
      <c r="B25" s="124" t="s">
        <v>87</v>
      </c>
      <c r="C25" s="125">
        <f>+G23</f>
        <v>0</v>
      </c>
      <c r="D25" s="125">
        <f>'10. sz.m_ előir felh. bev'!J19</f>
        <v>61063.76</v>
      </c>
      <c r="E25" s="125">
        <f>'10_a_sz.m_ előir felh. kia'!J17</f>
        <v>61063.76</v>
      </c>
      <c r="F25" s="122">
        <f t="shared" si="2"/>
        <v>0</v>
      </c>
      <c r="G25" s="123">
        <f t="shared" si="1"/>
        <v>0</v>
      </c>
      <c r="I25" s="106"/>
      <c r="J25" s="106"/>
    </row>
    <row r="26" spans="1:10" ht="14.25" customHeight="1">
      <c r="A26" s="633"/>
      <c r="B26" s="124" t="s">
        <v>88</v>
      </c>
      <c r="C26" s="125"/>
      <c r="D26" s="125"/>
      <c r="E26" s="125"/>
      <c r="F26" s="122"/>
      <c r="G26" s="123">
        <f t="shared" si="1"/>
        <v>0</v>
      </c>
      <c r="I26" s="106"/>
      <c r="J26" s="106"/>
    </row>
    <row r="27" spans="1:10" ht="14.25" customHeight="1">
      <c r="A27" s="633" t="s">
        <v>65</v>
      </c>
      <c r="B27" s="124" t="s">
        <v>87</v>
      </c>
      <c r="C27" s="125">
        <f>+G25</f>
        <v>0</v>
      </c>
      <c r="D27" s="125">
        <f>'10. sz.m_ előir felh. bev'!K19</f>
        <v>61063.76</v>
      </c>
      <c r="E27" s="125">
        <f>'10_a_sz.m_ előir felh. kia'!K17</f>
        <v>61063.76</v>
      </c>
      <c r="F27" s="122">
        <f t="shared" si="2"/>
        <v>0</v>
      </c>
      <c r="G27" s="123">
        <f t="shared" si="1"/>
        <v>0</v>
      </c>
      <c r="I27" s="106"/>
      <c r="J27" s="106"/>
    </row>
    <row r="28" spans="1:10" ht="14.25" customHeight="1">
      <c r="A28" s="633"/>
      <c r="B28" s="124" t="s">
        <v>88</v>
      </c>
      <c r="C28" s="125"/>
      <c r="D28" s="125"/>
      <c r="E28" s="125"/>
      <c r="F28" s="122"/>
      <c r="G28" s="123">
        <f t="shared" si="1"/>
        <v>0</v>
      </c>
      <c r="I28" s="106"/>
      <c r="J28" s="106"/>
    </row>
    <row r="29" spans="1:10" ht="14.25" customHeight="1">
      <c r="A29" s="633" t="s">
        <v>66</v>
      </c>
      <c r="B29" s="124" t="s">
        <v>87</v>
      </c>
      <c r="C29" s="125">
        <f>+G27</f>
        <v>0</v>
      </c>
      <c r="D29" s="125">
        <f>'10. sz.m_ előir felh. bev'!L19</f>
        <v>61063.76</v>
      </c>
      <c r="E29" s="125">
        <f>'10_a_sz.m_ előir felh. kia'!L17</f>
        <v>61063.76</v>
      </c>
      <c r="F29" s="122">
        <f t="shared" si="2"/>
        <v>0</v>
      </c>
      <c r="G29" s="123">
        <f t="shared" si="1"/>
        <v>0</v>
      </c>
      <c r="I29" s="106"/>
      <c r="J29" s="106"/>
    </row>
    <row r="30" spans="1:10" ht="15" customHeight="1">
      <c r="A30" s="633"/>
      <c r="B30" s="124" t="s">
        <v>88</v>
      </c>
      <c r="C30" s="125"/>
      <c r="D30" s="125"/>
      <c r="E30" s="125"/>
      <c r="F30" s="122"/>
      <c r="G30" s="123">
        <f t="shared" si="1"/>
        <v>0</v>
      </c>
      <c r="I30" s="106"/>
      <c r="J30" s="106"/>
    </row>
    <row r="31" spans="1:7" ht="15.75" customHeight="1">
      <c r="A31" s="633" t="s">
        <v>70</v>
      </c>
      <c r="B31" s="124" t="s">
        <v>87</v>
      </c>
      <c r="C31" s="125">
        <f>+G29</f>
        <v>0</v>
      </c>
      <c r="D31" s="125">
        <f>'10. sz.m_ előir felh. bev'!M19</f>
        <v>61063.76</v>
      </c>
      <c r="E31" s="125">
        <f>'10_a_sz.m_ előir felh. kia'!M17</f>
        <v>61063.76</v>
      </c>
      <c r="F31" s="122">
        <f t="shared" si="2"/>
        <v>0</v>
      </c>
      <c r="G31" s="123">
        <f t="shared" si="1"/>
        <v>0</v>
      </c>
    </row>
    <row r="32" spans="1:7" ht="12.75" customHeight="1" thickBot="1">
      <c r="A32" s="634"/>
      <c r="B32" s="438" t="s">
        <v>88</v>
      </c>
      <c r="C32" s="439"/>
      <c r="D32" s="439"/>
      <c r="E32" s="439"/>
      <c r="F32" s="439"/>
      <c r="G32" s="440">
        <f t="shared" si="1"/>
        <v>0</v>
      </c>
    </row>
    <row r="33" spans="1:7" ht="12.75" customHeight="1" thickBot="1">
      <c r="A33" s="631" t="s">
        <v>9</v>
      </c>
      <c r="B33" s="632"/>
      <c r="C33" s="441"/>
      <c r="D33" s="442">
        <f>SUM(D9:D32)</f>
        <v>763297</v>
      </c>
      <c r="E33" s="442">
        <f>SUM(E9:E32)</f>
        <v>763297</v>
      </c>
      <c r="F33" s="441"/>
      <c r="G33" s="443"/>
    </row>
    <row r="34" spans="1:7" ht="12.75" customHeight="1">
      <c r="A34" s="437"/>
      <c r="B34" s="437"/>
      <c r="C34" s="437"/>
      <c r="D34" s="437"/>
      <c r="E34" s="437"/>
      <c r="F34" s="437"/>
      <c r="G34" s="437"/>
    </row>
    <row r="35" spans="1:7" ht="12.75" customHeight="1">
      <c r="A35" s="437"/>
      <c r="B35" s="437"/>
      <c r="C35" s="437"/>
      <c r="D35" s="437"/>
      <c r="E35" s="437"/>
      <c r="F35" s="437"/>
      <c r="G35" s="437"/>
    </row>
    <row r="36" spans="1:7" ht="12.75" customHeight="1">
      <c r="A36" s="437"/>
      <c r="B36" s="437"/>
      <c r="C36" s="437"/>
      <c r="D36" s="437"/>
      <c r="E36" s="437"/>
      <c r="F36" s="437"/>
      <c r="G36" s="437"/>
    </row>
    <row r="37" spans="1:7" ht="12.75" customHeight="1">
      <c r="A37" s="437"/>
      <c r="B37" s="437"/>
      <c r="C37" s="437"/>
      <c r="D37" s="437"/>
      <c r="E37" s="437"/>
      <c r="F37" s="437"/>
      <c r="G37" s="437"/>
    </row>
    <row r="38" spans="1:7" ht="12.75" customHeight="1">
      <c r="A38" s="437"/>
      <c r="B38" s="437"/>
      <c r="C38" s="437"/>
      <c r="D38" s="437"/>
      <c r="E38" s="437"/>
      <c r="F38" s="437"/>
      <c r="G38" s="437"/>
    </row>
  </sheetData>
  <sheetProtection/>
  <mergeCells count="22">
    <mergeCell ref="A2:H2"/>
    <mergeCell ref="A3:G3"/>
    <mergeCell ref="A11:A12"/>
    <mergeCell ref="A7:A8"/>
    <mergeCell ref="A9:A10"/>
    <mergeCell ref="F5:G5"/>
    <mergeCell ref="B7:B8"/>
    <mergeCell ref="C7:C8"/>
    <mergeCell ref="G7:G8"/>
    <mergeCell ref="A13:A14"/>
    <mergeCell ref="A21:A22"/>
    <mergeCell ref="A31:A32"/>
    <mergeCell ref="D7:E7"/>
    <mergeCell ref="F7:F8"/>
    <mergeCell ref="A15:A16"/>
    <mergeCell ref="A17:A18"/>
    <mergeCell ref="A33:B33"/>
    <mergeCell ref="A23:A24"/>
    <mergeCell ref="A19:A20"/>
    <mergeCell ref="A27:A28"/>
    <mergeCell ref="A29:A30"/>
    <mergeCell ref="A25:A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&amp;R11.sz. melléklet- A Társulás 2014. évi likviditási terve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C18" sqref="C18"/>
    </sheetView>
  </sheetViews>
  <sheetFormatPr defaultColWidth="18.28125" defaultRowHeight="12.75"/>
  <cols>
    <col min="1" max="16384" width="18.28125" style="245" customWidth="1"/>
  </cols>
  <sheetData>
    <row r="1" spans="1:10" ht="15.75">
      <c r="A1" s="647" t="s">
        <v>96</v>
      </c>
      <c r="B1" s="647"/>
      <c r="C1" s="647"/>
      <c r="D1" s="647"/>
      <c r="E1" s="647"/>
      <c r="F1" s="647"/>
      <c r="G1" s="647"/>
      <c r="H1" s="647"/>
      <c r="I1" s="647"/>
      <c r="J1" s="647"/>
    </row>
    <row r="2" spans="1:10" ht="15.75">
      <c r="A2" s="647" t="s">
        <v>461</v>
      </c>
      <c r="B2" s="647"/>
      <c r="C2" s="647"/>
      <c r="D2" s="647"/>
      <c r="E2" s="647"/>
      <c r="F2" s="647"/>
      <c r="G2" s="647"/>
      <c r="H2" s="647"/>
      <c r="I2" s="647"/>
      <c r="J2" s="647"/>
    </row>
    <row r="3" spans="1:5" ht="15.75">
      <c r="A3" s="87"/>
      <c r="B3" s="87"/>
      <c r="C3" s="87"/>
      <c r="D3" s="87"/>
      <c r="E3" s="87"/>
    </row>
    <row r="4" spans="1:5" ht="15.75">
      <c r="A4" s="87"/>
      <c r="B4" s="87"/>
      <c r="C4" s="87"/>
      <c r="D4" s="87"/>
      <c r="E4" s="87"/>
    </row>
    <row r="5" spans="1:8" s="246" customFormat="1" ht="15">
      <c r="A5" s="88"/>
      <c r="B5" s="88"/>
      <c r="C5" s="88"/>
      <c r="D5" s="149"/>
      <c r="E5" s="88"/>
      <c r="F5" s="88"/>
      <c r="G5" s="88"/>
      <c r="H5" s="149"/>
    </row>
    <row r="6" spans="1:8" s="246" customFormat="1" ht="15">
      <c r="A6" s="651" t="s">
        <v>144</v>
      </c>
      <c r="B6" s="651"/>
      <c r="C6" s="651"/>
      <c r="D6" s="651"/>
      <c r="E6" s="651" t="s">
        <v>143</v>
      </c>
      <c r="F6" s="651"/>
      <c r="G6" s="651"/>
      <c r="H6" s="651"/>
    </row>
    <row r="7" spans="1:8" s="246" customFormat="1" ht="15">
      <c r="A7" s="88"/>
      <c r="B7" s="88"/>
      <c r="C7" s="88"/>
      <c r="D7" s="149"/>
      <c r="E7" s="88"/>
      <c r="F7" s="88"/>
      <c r="G7" s="88"/>
      <c r="H7" s="149"/>
    </row>
    <row r="8" spans="1:8" ht="13.5" thickBot="1">
      <c r="A8" s="245" t="s">
        <v>469</v>
      </c>
      <c r="D8" s="466" t="s">
        <v>47</v>
      </c>
      <c r="E8" s="465" t="s">
        <v>470</v>
      </c>
      <c r="F8" s="465"/>
      <c r="G8" s="465"/>
      <c r="H8" s="465"/>
    </row>
    <row r="9" spans="1:8" s="251" customFormat="1" ht="45.75" thickBot="1">
      <c r="A9" s="247" t="s">
        <v>71</v>
      </c>
      <c r="B9" s="248" t="s">
        <v>5</v>
      </c>
      <c r="C9" s="249" t="s">
        <v>148</v>
      </c>
      <c r="D9" s="250" t="s">
        <v>280</v>
      </c>
      <c r="E9" s="247" t="s">
        <v>71</v>
      </c>
      <c r="F9" s="248" t="s">
        <v>5</v>
      </c>
      <c r="G9" s="249" t="s">
        <v>275</v>
      </c>
      <c r="H9" s="250" t="s">
        <v>281</v>
      </c>
    </row>
    <row r="10" spans="1:8" ht="12.75">
      <c r="A10" s="252" t="s">
        <v>48</v>
      </c>
      <c r="B10" s="253" t="s">
        <v>149</v>
      </c>
      <c r="C10" s="254">
        <v>623</v>
      </c>
      <c r="D10" s="148">
        <f>$D$49/$C$49*C10</f>
        <v>337500.5572547812</v>
      </c>
      <c r="E10" s="252" t="s">
        <v>48</v>
      </c>
      <c r="F10" s="444" t="s">
        <v>198</v>
      </c>
      <c r="G10" s="256">
        <v>2014</v>
      </c>
      <c r="H10" s="445">
        <f>H24-SUM(H21:H23)</f>
        <v>212550788</v>
      </c>
    </row>
    <row r="11" spans="1:8" ht="12.75">
      <c r="A11" s="257" t="s">
        <v>49</v>
      </c>
      <c r="B11" s="258" t="s">
        <v>150</v>
      </c>
      <c r="C11" s="254">
        <v>358</v>
      </c>
      <c r="D11" s="148">
        <f aca="true" t="shared" si="0" ref="D11:D48">$D$49/$C$49*C11</f>
        <v>193940.93017208934</v>
      </c>
      <c r="E11" s="257" t="s">
        <v>49</v>
      </c>
      <c r="F11" s="261" t="s">
        <v>150</v>
      </c>
      <c r="G11" s="256">
        <v>18</v>
      </c>
      <c r="H11" s="255">
        <v>0</v>
      </c>
    </row>
    <row r="12" spans="1:8" ht="12.75">
      <c r="A12" s="257" t="s">
        <v>50</v>
      </c>
      <c r="B12" s="258" t="s">
        <v>151</v>
      </c>
      <c r="C12" s="254">
        <v>166</v>
      </c>
      <c r="D12" s="148">
        <f t="shared" si="0"/>
        <v>89927.91734236546</v>
      </c>
      <c r="E12" s="257" t="s">
        <v>50</v>
      </c>
      <c r="F12" s="261" t="s">
        <v>276</v>
      </c>
      <c r="G12" s="256">
        <v>38</v>
      </c>
      <c r="H12" s="255">
        <v>0</v>
      </c>
    </row>
    <row r="13" spans="1:8" ht="12.75">
      <c r="A13" s="257" t="s">
        <v>51</v>
      </c>
      <c r="B13" s="258" t="s">
        <v>152</v>
      </c>
      <c r="C13" s="254">
        <v>328</v>
      </c>
      <c r="D13" s="148">
        <f t="shared" si="0"/>
        <v>177688.896917445</v>
      </c>
      <c r="E13" s="257" t="s">
        <v>51</v>
      </c>
      <c r="F13" s="261" t="s">
        <v>192</v>
      </c>
      <c r="G13" s="256">
        <v>10</v>
      </c>
      <c r="H13" s="255">
        <v>0</v>
      </c>
    </row>
    <row r="14" spans="1:8" ht="12.75">
      <c r="A14" s="257" t="s">
        <v>153</v>
      </c>
      <c r="B14" s="258" t="s">
        <v>154</v>
      </c>
      <c r="C14" s="254">
        <v>766</v>
      </c>
      <c r="D14" s="148">
        <f t="shared" si="0"/>
        <v>414968.5824352526</v>
      </c>
      <c r="E14" s="257" t="s">
        <v>153</v>
      </c>
      <c r="F14" s="261" t="s">
        <v>180</v>
      </c>
      <c r="G14" s="256">
        <v>2</v>
      </c>
      <c r="H14" s="255">
        <v>0</v>
      </c>
    </row>
    <row r="15" spans="1:8" ht="12.75">
      <c r="A15" s="257" t="s">
        <v>155</v>
      </c>
      <c r="B15" s="258" t="s">
        <v>156</v>
      </c>
      <c r="C15" s="254">
        <v>486</v>
      </c>
      <c r="D15" s="148">
        <f t="shared" si="0"/>
        <v>263282.9387252386</v>
      </c>
      <c r="E15" s="257" t="s">
        <v>155</v>
      </c>
      <c r="F15" s="261" t="s">
        <v>158</v>
      </c>
      <c r="G15" s="256">
        <v>2</v>
      </c>
      <c r="H15" s="255">
        <v>0</v>
      </c>
    </row>
    <row r="16" spans="1:8" ht="12.75">
      <c r="A16" s="257" t="s">
        <v>157</v>
      </c>
      <c r="B16" s="258" t="s">
        <v>158</v>
      </c>
      <c r="C16" s="254">
        <v>1026</v>
      </c>
      <c r="D16" s="148">
        <f t="shared" si="0"/>
        <v>555819.537308837</v>
      </c>
      <c r="E16" s="257" t="s">
        <v>157</v>
      </c>
      <c r="F16" s="446" t="s">
        <v>190</v>
      </c>
      <c r="G16" s="256">
        <v>1</v>
      </c>
      <c r="H16" s="255">
        <v>0</v>
      </c>
    </row>
    <row r="17" spans="1:8" ht="12.75">
      <c r="A17" s="257" t="s">
        <v>159</v>
      </c>
      <c r="B17" s="258" t="s">
        <v>160</v>
      </c>
      <c r="C17" s="254">
        <v>138</v>
      </c>
      <c r="D17" s="148">
        <f t="shared" si="0"/>
        <v>74759.35297136405</v>
      </c>
      <c r="E17" s="257" t="s">
        <v>159</v>
      </c>
      <c r="F17" s="133" t="s">
        <v>202</v>
      </c>
      <c r="G17" s="256">
        <v>1</v>
      </c>
      <c r="H17" s="255">
        <v>0</v>
      </c>
    </row>
    <row r="18" spans="1:8" ht="13.5" thickBot="1">
      <c r="A18" s="257" t="s">
        <v>161</v>
      </c>
      <c r="B18" s="258" t="s">
        <v>162</v>
      </c>
      <c r="C18" s="254">
        <v>598</v>
      </c>
      <c r="D18" s="148">
        <f t="shared" si="0"/>
        <v>323957.19620924426</v>
      </c>
      <c r="E18" s="447"/>
      <c r="F18" s="448"/>
      <c r="G18" s="449"/>
      <c r="H18" s="463"/>
    </row>
    <row r="19" spans="1:8" ht="15.75" thickBot="1">
      <c r="A19" s="257" t="s">
        <v>163</v>
      </c>
      <c r="B19" s="258" t="s">
        <v>164</v>
      </c>
      <c r="C19" s="254">
        <v>954</v>
      </c>
      <c r="D19" s="148">
        <f t="shared" si="0"/>
        <v>516814.65749769064</v>
      </c>
      <c r="E19" s="648" t="s">
        <v>9</v>
      </c>
      <c r="F19" s="649"/>
      <c r="G19" s="259">
        <f>SUM(G10:G18)</f>
        <v>2086</v>
      </c>
      <c r="H19" s="462">
        <f>SUM(H10:H18)</f>
        <v>212550788</v>
      </c>
    </row>
    <row r="20" spans="1:4" ht="12.75">
      <c r="A20" s="257" t="s">
        <v>165</v>
      </c>
      <c r="B20" s="258" t="s">
        <v>166</v>
      </c>
      <c r="C20" s="254">
        <v>195</v>
      </c>
      <c r="D20" s="148">
        <f t="shared" si="0"/>
        <v>105638.21615518833</v>
      </c>
    </row>
    <row r="21" spans="1:9" ht="12.75">
      <c r="A21" s="257" t="s">
        <v>167</v>
      </c>
      <c r="B21" s="258" t="s">
        <v>168</v>
      </c>
      <c r="C21" s="254">
        <v>1542</v>
      </c>
      <c r="D21" s="148">
        <f t="shared" si="0"/>
        <v>835354.5092887201</v>
      </c>
      <c r="H21" s="283">
        <v>187479800</v>
      </c>
      <c r="I21" s="245" t="s">
        <v>430</v>
      </c>
    </row>
    <row r="22" spans="1:9" ht="12.75">
      <c r="A22" s="257" t="s">
        <v>169</v>
      </c>
      <c r="B22" s="258" t="s">
        <v>170</v>
      </c>
      <c r="C22" s="254">
        <v>636</v>
      </c>
      <c r="D22" s="148">
        <f t="shared" si="0"/>
        <v>344543.1049984604</v>
      </c>
      <c r="F22" s="283"/>
      <c r="H22" s="461">
        <v>13007412</v>
      </c>
      <c r="I22" s="245" t="s">
        <v>437</v>
      </c>
    </row>
    <row r="23" spans="1:9" ht="12.75">
      <c r="A23" s="257" t="s">
        <v>171</v>
      </c>
      <c r="B23" s="258" t="s">
        <v>172</v>
      </c>
      <c r="C23" s="254">
        <v>59</v>
      </c>
      <c r="D23" s="148">
        <f t="shared" si="0"/>
        <v>31962.33206746724</v>
      </c>
      <c r="H23" s="450">
        <v>42390000</v>
      </c>
      <c r="I23" s="245" t="s">
        <v>438</v>
      </c>
    </row>
    <row r="24" spans="1:10" ht="12.75">
      <c r="A24" s="257" t="s">
        <v>173</v>
      </c>
      <c r="B24" s="258" t="s">
        <v>174</v>
      </c>
      <c r="C24" s="254">
        <v>1239</v>
      </c>
      <c r="D24" s="148">
        <f t="shared" si="0"/>
        <v>671208.973416812</v>
      </c>
      <c r="H24" s="283">
        <v>455428000</v>
      </c>
      <c r="I24" s="646" t="s">
        <v>455</v>
      </c>
      <c r="J24" s="646"/>
    </row>
    <row r="25" spans="1:10" ht="12.75">
      <c r="A25" s="257" t="s">
        <v>175</v>
      </c>
      <c r="B25" s="258" t="s">
        <v>176</v>
      </c>
      <c r="C25" s="254">
        <v>196</v>
      </c>
      <c r="D25" s="148">
        <f t="shared" si="0"/>
        <v>106179.95059700981</v>
      </c>
      <c r="H25" s="283"/>
      <c r="I25" s="646"/>
      <c r="J25" s="646"/>
    </row>
    <row r="26" spans="1:8" ht="12.75">
      <c r="A26" s="257" t="s">
        <v>177</v>
      </c>
      <c r="B26" s="258" t="s">
        <v>178</v>
      </c>
      <c r="C26" s="254">
        <v>60</v>
      </c>
      <c r="D26" s="148">
        <f t="shared" si="0"/>
        <v>32504.066509288717</v>
      </c>
      <c r="H26" s="283"/>
    </row>
    <row r="27" spans="1:8" ht="12.75">
      <c r="A27" s="257" t="s">
        <v>179</v>
      </c>
      <c r="B27" s="258" t="s">
        <v>180</v>
      </c>
      <c r="C27" s="254">
        <v>5977</v>
      </c>
      <c r="D27" s="148">
        <f t="shared" si="0"/>
        <v>3237946.758766978</v>
      </c>
      <c r="H27" s="461"/>
    </row>
    <row r="28" spans="1:8" ht="12.75">
      <c r="A28" s="257" t="s">
        <v>181</v>
      </c>
      <c r="B28" s="258" t="s">
        <v>182</v>
      </c>
      <c r="C28" s="254">
        <v>611</v>
      </c>
      <c r="D28" s="148">
        <f t="shared" si="0"/>
        <v>330999.74395292345</v>
      </c>
      <c r="H28" s="283"/>
    </row>
    <row r="29" spans="1:4" ht="12.75">
      <c r="A29" s="257" t="s">
        <v>183</v>
      </c>
      <c r="B29" s="258" t="s">
        <v>184</v>
      </c>
      <c r="C29" s="254">
        <v>1227</v>
      </c>
      <c r="D29" s="148">
        <f t="shared" si="0"/>
        <v>664708.1601149543</v>
      </c>
    </row>
    <row r="30" spans="1:4" ht="12.75">
      <c r="A30" s="257" t="s">
        <v>185</v>
      </c>
      <c r="B30" s="258" t="s">
        <v>186</v>
      </c>
      <c r="C30" s="254">
        <v>320</v>
      </c>
      <c r="D30" s="148">
        <f t="shared" si="0"/>
        <v>173355.02138287318</v>
      </c>
    </row>
    <row r="31" spans="1:8" ht="12.75">
      <c r="A31" s="257" t="s">
        <v>187</v>
      </c>
      <c r="B31" s="258" t="s">
        <v>188</v>
      </c>
      <c r="C31" s="254">
        <v>236</v>
      </c>
      <c r="D31" s="148">
        <f t="shared" si="0"/>
        <v>127849.32826986896</v>
      </c>
      <c r="F31" s="653"/>
      <c r="G31" s="653"/>
      <c r="H31" s="283"/>
    </row>
    <row r="32" spans="1:8" ht="12.75">
      <c r="A32" s="257" t="s">
        <v>189</v>
      </c>
      <c r="B32" s="258" t="s">
        <v>190</v>
      </c>
      <c r="C32" s="254">
        <v>269</v>
      </c>
      <c r="D32" s="148">
        <f t="shared" si="0"/>
        <v>145726.56484997776</v>
      </c>
      <c r="H32" s="461"/>
    </row>
    <row r="33" spans="1:8" ht="12.75">
      <c r="A33" s="257" t="s">
        <v>191</v>
      </c>
      <c r="B33" s="258" t="s">
        <v>192</v>
      </c>
      <c r="C33" s="254">
        <v>1949</v>
      </c>
      <c r="D33" s="148">
        <f t="shared" si="0"/>
        <v>1055840.427110062</v>
      </c>
      <c r="H33" s="461"/>
    </row>
    <row r="34" spans="1:8" ht="12.75">
      <c r="A34" s="257" t="s">
        <v>193</v>
      </c>
      <c r="B34" s="258" t="s">
        <v>194</v>
      </c>
      <c r="C34" s="254">
        <v>390</v>
      </c>
      <c r="D34" s="148">
        <f t="shared" si="0"/>
        <v>211276.43231037667</v>
      </c>
      <c r="F34" s="653"/>
      <c r="G34" s="653"/>
      <c r="H34" s="283"/>
    </row>
    <row r="35" spans="1:4" ht="12.75">
      <c r="A35" s="257" t="s">
        <v>195</v>
      </c>
      <c r="B35" s="258" t="s">
        <v>196</v>
      </c>
      <c r="C35" s="254">
        <v>1022</v>
      </c>
      <c r="D35" s="148">
        <f t="shared" si="0"/>
        <v>553652.5995415512</v>
      </c>
    </row>
    <row r="36" spans="1:4" ht="12.75">
      <c r="A36" s="257" t="s">
        <v>197</v>
      </c>
      <c r="B36" s="451" t="s">
        <v>198</v>
      </c>
      <c r="C36" s="254">
        <v>146581</v>
      </c>
      <c r="D36" s="473">
        <f t="shared" si="0"/>
        <v>79407976.21663415</v>
      </c>
    </row>
    <row r="37" spans="1:4" ht="12.75">
      <c r="A37" s="257" t="s">
        <v>199</v>
      </c>
      <c r="B37" s="258" t="s">
        <v>200</v>
      </c>
      <c r="C37" s="254">
        <v>758</v>
      </c>
      <c r="D37" s="148">
        <f t="shared" si="0"/>
        <v>410634.7069006808</v>
      </c>
    </row>
    <row r="38" spans="1:4" ht="12.75">
      <c r="A38" s="257" t="s">
        <v>201</v>
      </c>
      <c r="B38" s="258" t="s">
        <v>202</v>
      </c>
      <c r="C38" s="254">
        <v>2275</v>
      </c>
      <c r="D38" s="148">
        <f t="shared" si="0"/>
        <v>1232445.855143864</v>
      </c>
    </row>
    <row r="39" spans="1:4" ht="12.75">
      <c r="A39" s="257" t="s">
        <v>203</v>
      </c>
      <c r="B39" s="258" t="s">
        <v>204</v>
      </c>
      <c r="C39" s="254">
        <v>1180</v>
      </c>
      <c r="D39" s="148">
        <f t="shared" si="0"/>
        <v>639246.6413493447</v>
      </c>
    </row>
    <row r="40" spans="1:4" ht="12.75">
      <c r="A40" s="257" t="s">
        <v>205</v>
      </c>
      <c r="B40" s="258" t="s">
        <v>206</v>
      </c>
      <c r="C40" s="254">
        <v>165</v>
      </c>
      <c r="D40" s="148">
        <f t="shared" si="0"/>
        <v>89386.18290054398</v>
      </c>
    </row>
    <row r="41" spans="1:4" ht="12.75">
      <c r="A41" s="257" t="s">
        <v>207</v>
      </c>
      <c r="B41" s="258" t="s">
        <v>208</v>
      </c>
      <c r="C41" s="254">
        <v>491</v>
      </c>
      <c r="D41" s="148">
        <f t="shared" si="0"/>
        <v>265991.61093434604</v>
      </c>
    </row>
    <row r="42" spans="1:4" ht="12.75">
      <c r="A42" s="257" t="s">
        <v>209</v>
      </c>
      <c r="B42" s="258" t="s">
        <v>210</v>
      </c>
      <c r="C42" s="254">
        <v>1146</v>
      </c>
      <c r="D42" s="148">
        <f t="shared" si="0"/>
        <v>620827.6703274145</v>
      </c>
    </row>
    <row r="43" spans="1:4" ht="12.75">
      <c r="A43" s="257" t="s">
        <v>211</v>
      </c>
      <c r="B43" s="258" t="s">
        <v>212</v>
      </c>
      <c r="C43" s="254">
        <v>418</v>
      </c>
      <c r="D43" s="148">
        <f t="shared" si="0"/>
        <v>226444.99668137808</v>
      </c>
    </row>
    <row r="44" spans="1:4" ht="12.75">
      <c r="A44" s="257" t="s">
        <v>213</v>
      </c>
      <c r="B44" s="258" t="s">
        <v>214</v>
      </c>
      <c r="C44" s="254">
        <v>155</v>
      </c>
      <c r="D44" s="148">
        <f t="shared" si="0"/>
        <v>83968.83848232919</v>
      </c>
    </row>
    <row r="45" spans="1:4" ht="12.75">
      <c r="A45" s="257" t="s">
        <v>215</v>
      </c>
      <c r="B45" s="258" t="s">
        <v>216</v>
      </c>
      <c r="C45" s="254">
        <v>130</v>
      </c>
      <c r="D45" s="148">
        <f t="shared" si="0"/>
        <v>70425.47743679222</v>
      </c>
    </row>
    <row r="46" spans="1:4" ht="12.75">
      <c r="A46" s="257" t="s">
        <v>217</v>
      </c>
      <c r="B46" s="258" t="s">
        <v>218</v>
      </c>
      <c r="C46" s="254">
        <v>362</v>
      </c>
      <c r="D46" s="148">
        <f t="shared" si="0"/>
        <v>196107.86793937525</v>
      </c>
    </row>
    <row r="47" spans="1:4" ht="12.75">
      <c r="A47" s="257" t="s">
        <v>219</v>
      </c>
      <c r="B47" s="258" t="s">
        <v>220</v>
      </c>
      <c r="C47" s="254">
        <v>48</v>
      </c>
      <c r="D47" s="148">
        <f t="shared" si="0"/>
        <v>26003.253207430975</v>
      </c>
    </row>
    <row r="48" spans="1:4" ht="13.5" thickBot="1">
      <c r="A48" s="257" t="s">
        <v>221</v>
      </c>
      <c r="B48" s="258" t="s">
        <v>222</v>
      </c>
      <c r="C48" s="254">
        <v>294</v>
      </c>
      <c r="D48" s="148">
        <f t="shared" si="0"/>
        <v>159269.92589551472</v>
      </c>
    </row>
    <row r="49" spans="1:4" ht="15.75" thickBot="1">
      <c r="A49" s="648" t="s">
        <v>9</v>
      </c>
      <c r="B49" s="649"/>
      <c r="C49" s="259">
        <f>SUM(C10:C48)</f>
        <v>175374</v>
      </c>
      <c r="D49" s="462">
        <f>D52-D51</f>
        <v>95006136</v>
      </c>
    </row>
    <row r="50" ht="12.75">
      <c r="D50" s="283"/>
    </row>
    <row r="51" spans="4:5" ht="12.75">
      <c r="D51" s="450">
        <v>199355864</v>
      </c>
      <c r="E51" s="245" t="s">
        <v>430</v>
      </c>
    </row>
    <row r="52" spans="4:6" ht="12.75">
      <c r="D52" s="283">
        <v>294362000</v>
      </c>
      <c r="E52" s="646" t="s">
        <v>455</v>
      </c>
      <c r="F52" s="646"/>
    </row>
    <row r="53" ht="14.25">
      <c r="C53" s="149" t="s">
        <v>47</v>
      </c>
    </row>
    <row r="54" ht="15">
      <c r="B54" s="260"/>
    </row>
    <row r="58" spans="1:3" ht="15">
      <c r="A58" s="651" t="s">
        <v>443</v>
      </c>
      <c r="B58" s="651"/>
      <c r="C58" s="651"/>
    </row>
    <row r="59" ht="13.5" thickBot="1"/>
    <row r="60" spans="1:8" ht="45.75" thickBot="1">
      <c r="A60" s="247" t="s">
        <v>71</v>
      </c>
      <c r="B60" s="248" t="s">
        <v>5</v>
      </c>
      <c r="C60" s="250" t="s">
        <v>280</v>
      </c>
      <c r="E60" s="272"/>
      <c r="F60" s="272"/>
      <c r="G60" s="272"/>
      <c r="H60" s="273"/>
    </row>
    <row r="61" spans="1:8" ht="12.75">
      <c r="A61" s="252" t="s">
        <v>48</v>
      </c>
      <c r="B61" s="253" t="s">
        <v>149</v>
      </c>
      <c r="C61" s="271">
        <f>+D10</f>
        <v>337500.5572547812</v>
      </c>
      <c r="E61" s="274"/>
      <c r="F61" s="275"/>
      <c r="G61" s="276"/>
      <c r="H61" s="277"/>
    </row>
    <row r="62" spans="1:8" ht="12.75">
      <c r="A62" s="257" t="s">
        <v>49</v>
      </c>
      <c r="B62" s="258" t="s">
        <v>150</v>
      </c>
      <c r="C62" s="271">
        <f aca="true" t="shared" si="1" ref="C62:C99">+D11</f>
        <v>193940.93017208934</v>
      </c>
      <c r="E62" s="274"/>
      <c r="F62" s="278"/>
      <c r="G62" s="276"/>
      <c r="H62" s="277"/>
    </row>
    <row r="63" spans="1:8" ht="12.75">
      <c r="A63" s="257" t="s">
        <v>50</v>
      </c>
      <c r="B63" s="258" t="s">
        <v>151</v>
      </c>
      <c r="C63" s="271">
        <f t="shared" si="1"/>
        <v>89927.91734236546</v>
      </c>
      <c r="E63" s="274"/>
      <c r="F63" s="278"/>
      <c r="G63" s="276"/>
      <c r="H63" s="277"/>
    </row>
    <row r="64" spans="1:8" ht="12.75">
      <c r="A64" s="257" t="s">
        <v>51</v>
      </c>
      <c r="B64" s="258" t="s">
        <v>152</v>
      </c>
      <c r="C64" s="271">
        <f t="shared" si="1"/>
        <v>177688.896917445</v>
      </c>
      <c r="E64" s="274"/>
      <c r="F64" s="278"/>
      <c r="G64" s="276"/>
      <c r="H64" s="277"/>
    </row>
    <row r="65" spans="1:8" ht="12.75">
      <c r="A65" s="257" t="s">
        <v>153</v>
      </c>
      <c r="B65" s="258" t="s">
        <v>154</v>
      </c>
      <c r="C65" s="271">
        <f t="shared" si="1"/>
        <v>414968.5824352526</v>
      </c>
      <c r="E65" s="274"/>
      <c r="F65" s="278"/>
      <c r="G65" s="276"/>
      <c r="H65" s="277"/>
    </row>
    <row r="66" spans="1:8" ht="12.75">
      <c r="A66" s="257" t="s">
        <v>155</v>
      </c>
      <c r="B66" s="258" t="s">
        <v>156</v>
      </c>
      <c r="C66" s="271">
        <f t="shared" si="1"/>
        <v>263282.9387252386</v>
      </c>
      <c r="E66" s="274"/>
      <c r="F66" s="278"/>
      <c r="G66" s="276"/>
      <c r="H66" s="277"/>
    </row>
    <row r="67" spans="1:8" ht="12.75">
      <c r="A67" s="257" t="s">
        <v>157</v>
      </c>
      <c r="B67" s="258" t="s">
        <v>158</v>
      </c>
      <c r="C67" s="271">
        <f t="shared" si="1"/>
        <v>555819.537308837</v>
      </c>
      <c r="E67" s="274"/>
      <c r="F67" s="278"/>
      <c r="G67" s="276"/>
      <c r="H67" s="277"/>
    </row>
    <row r="68" spans="1:8" ht="12.75">
      <c r="A68" s="257" t="s">
        <v>159</v>
      </c>
      <c r="B68" s="258" t="s">
        <v>160</v>
      </c>
      <c r="C68" s="271">
        <f t="shared" si="1"/>
        <v>74759.35297136405</v>
      </c>
      <c r="E68" s="274"/>
      <c r="F68" s="275"/>
      <c r="G68" s="276"/>
      <c r="H68" s="277"/>
    </row>
    <row r="69" spans="1:8" ht="12.75">
      <c r="A69" s="257" t="s">
        <v>161</v>
      </c>
      <c r="B69" s="258" t="s">
        <v>162</v>
      </c>
      <c r="C69" s="271">
        <f t="shared" si="1"/>
        <v>323957.19620924426</v>
      </c>
      <c r="E69" s="279"/>
      <c r="F69" s="278"/>
      <c r="G69" s="280"/>
      <c r="H69" s="281"/>
    </row>
    <row r="70" spans="1:8" ht="15">
      <c r="A70" s="257" t="s">
        <v>163</v>
      </c>
      <c r="B70" s="258" t="s">
        <v>164</v>
      </c>
      <c r="C70" s="271">
        <f t="shared" si="1"/>
        <v>516814.65749769064</v>
      </c>
      <c r="E70" s="652"/>
      <c r="F70" s="652"/>
      <c r="G70" s="282"/>
      <c r="H70" s="282"/>
    </row>
    <row r="71" spans="1:8" ht="12.75">
      <c r="A71" s="257" t="s">
        <v>165</v>
      </c>
      <c r="B71" s="258" t="s">
        <v>166</v>
      </c>
      <c r="C71" s="271">
        <f>+D20+H12</f>
        <v>105638.21615518833</v>
      </c>
      <c r="E71" s="279"/>
      <c r="F71" s="279"/>
      <c r="G71" s="279"/>
      <c r="H71" s="279"/>
    </row>
    <row r="72" spans="1:3" ht="12.75">
      <c r="A72" s="257" t="s">
        <v>167</v>
      </c>
      <c r="B72" s="258" t="s">
        <v>168</v>
      </c>
      <c r="C72" s="271">
        <f t="shared" si="1"/>
        <v>835354.5092887201</v>
      </c>
    </row>
    <row r="73" spans="1:3" ht="12.75">
      <c r="A73" s="257" t="s">
        <v>169</v>
      </c>
      <c r="B73" s="258" t="s">
        <v>170</v>
      </c>
      <c r="C73" s="271">
        <f t="shared" si="1"/>
        <v>344543.1049984604</v>
      </c>
    </row>
    <row r="74" spans="1:3" ht="12.75">
      <c r="A74" s="257" t="s">
        <v>171</v>
      </c>
      <c r="B74" s="258" t="s">
        <v>172</v>
      </c>
      <c r="C74" s="271">
        <f t="shared" si="1"/>
        <v>31962.33206746724</v>
      </c>
    </row>
    <row r="75" spans="1:3" ht="12.75">
      <c r="A75" s="257" t="s">
        <v>173</v>
      </c>
      <c r="B75" s="258" t="s">
        <v>174</v>
      </c>
      <c r="C75" s="271">
        <f t="shared" si="1"/>
        <v>671208.973416812</v>
      </c>
    </row>
    <row r="76" spans="1:3" ht="12.75">
      <c r="A76" s="257" t="s">
        <v>175</v>
      </c>
      <c r="B76" s="258" t="s">
        <v>176</v>
      </c>
      <c r="C76" s="271">
        <f t="shared" si="1"/>
        <v>106179.95059700981</v>
      </c>
    </row>
    <row r="77" spans="1:3" ht="12.75">
      <c r="A77" s="257" t="s">
        <v>177</v>
      </c>
      <c r="B77" s="258" t="s">
        <v>178</v>
      </c>
      <c r="C77" s="271">
        <f t="shared" si="1"/>
        <v>32504.066509288717</v>
      </c>
    </row>
    <row r="78" spans="1:3" ht="12.75">
      <c r="A78" s="257" t="s">
        <v>179</v>
      </c>
      <c r="B78" s="258" t="s">
        <v>180</v>
      </c>
      <c r="C78" s="271">
        <f t="shared" si="1"/>
        <v>3237946.758766978</v>
      </c>
    </row>
    <row r="79" spans="1:3" ht="12.75">
      <c r="A79" s="257" t="s">
        <v>181</v>
      </c>
      <c r="B79" s="258" t="s">
        <v>182</v>
      </c>
      <c r="C79" s="271">
        <f t="shared" si="1"/>
        <v>330999.74395292345</v>
      </c>
    </row>
    <row r="80" spans="1:3" ht="12.75">
      <c r="A80" s="257" t="s">
        <v>183</v>
      </c>
      <c r="B80" s="258" t="s">
        <v>184</v>
      </c>
      <c r="C80" s="271">
        <f t="shared" si="1"/>
        <v>664708.1601149543</v>
      </c>
    </row>
    <row r="81" spans="1:3" ht="12.75">
      <c r="A81" s="257" t="s">
        <v>185</v>
      </c>
      <c r="B81" s="258" t="s">
        <v>186</v>
      </c>
      <c r="C81" s="271">
        <f t="shared" si="1"/>
        <v>173355.02138287318</v>
      </c>
    </row>
    <row r="82" spans="1:3" ht="12.75">
      <c r="A82" s="257" t="s">
        <v>187</v>
      </c>
      <c r="B82" s="258" t="s">
        <v>188</v>
      </c>
      <c r="C82" s="271">
        <f t="shared" si="1"/>
        <v>127849.32826986896</v>
      </c>
    </row>
    <row r="83" spans="1:3" ht="12.75">
      <c r="A83" s="257" t="s">
        <v>189</v>
      </c>
      <c r="B83" s="258" t="s">
        <v>190</v>
      </c>
      <c r="C83" s="271">
        <f t="shared" si="1"/>
        <v>145726.56484997776</v>
      </c>
    </row>
    <row r="84" spans="1:3" ht="12.75">
      <c r="A84" s="257" t="s">
        <v>191</v>
      </c>
      <c r="B84" s="258" t="s">
        <v>192</v>
      </c>
      <c r="C84" s="271">
        <f t="shared" si="1"/>
        <v>1055840.427110062</v>
      </c>
    </row>
    <row r="85" spans="1:3" ht="12.75">
      <c r="A85" s="257" t="s">
        <v>193</v>
      </c>
      <c r="B85" s="258" t="s">
        <v>194</v>
      </c>
      <c r="C85" s="271">
        <f t="shared" si="1"/>
        <v>211276.43231037667</v>
      </c>
    </row>
    <row r="86" spans="1:3" ht="12.75">
      <c r="A86" s="257" t="s">
        <v>195</v>
      </c>
      <c r="B86" s="258" t="s">
        <v>196</v>
      </c>
      <c r="C86" s="271">
        <f t="shared" si="1"/>
        <v>553652.5995415512</v>
      </c>
    </row>
    <row r="87" spans="1:4" ht="12.75">
      <c r="A87" s="257" t="s">
        <v>197</v>
      </c>
      <c r="B87" s="258" t="s">
        <v>198</v>
      </c>
      <c r="C87" s="271">
        <f>+D36+H10+500000</f>
        <v>292458764.21663415</v>
      </c>
      <c r="D87" s="245" t="s">
        <v>444</v>
      </c>
    </row>
    <row r="88" spans="1:3" ht="12.75">
      <c r="A88" s="257" t="s">
        <v>199</v>
      </c>
      <c r="B88" s="258" t="s">
        <v>200</v>
      </c>
      <c r="C88" s="271">
        <f>D37</f>
        <v>410634.7069006808</v>
      </c>
    </row>
    <row r="89" spans="1:3" ht="12.75">
      <c r="A89" s="257" t="s">
        <v>201</v>
      </c>
      <c r="B89" s="258" t="s">
        <v>202</v>
      </c>
      <c r="C89" s="271">
        <f t="shared" si="1"/>
        <v>1232445.855143864</v>
      </c>
    </row>
    <row r="90" spans="1:3" ht="12.75">
      <c r="A90" s="257" t="s">
        <v>203</v>
      </c>
      <c r="B90" s="258" t="s">
        <v>204</v>
      </c>
      <c r="C90" s="271">
        <f t="shared" si="1"/>
        <v>639246.6413493447</v>
      </c>
    </row>
    <row r="91" spans="1:3" ht="12.75">
      <c r="A91" s="257" t="s">
        <v>205</v>
      </c>
      <c r="B91" s="258" t="s">
        <v>206</v>
      </c>
      <c r="C91" s="271">
        <f t="shared" si="1"/>
        <v>89386.18290054398</v>
      </c>
    </row>
    <row r="92" spans="1:3" ht="12.75">
      <c r="A92" s="257" t="s">
        <v>207</v>
      </c>
      <c r="B92" s="258" t="s">
        <v>208</v>
      </c>
      <c r="C92" s="271">
        <f t="shared" si="1"/>
        <v>265991.61093434604</v>
      </c>
    </row>
    <row r="93" spans="1:3" ht="12.75">
      <c r="A93" s="257" t="s">
        <v>209</v>
      </c>
      <c r="B93" s="258" t="s">
        <v>210</v>
      </c>
      <c r="C93" s="271">
        <f t="shared" si="1"/>
        <v>620827.6703274145</v>
      </c>
    </row>
    <row r="94" spans="1:3" ht="12.75">
      <c r="A94" s="257" t="s">
        <v>211</v>
      </c>
      <c r="B94" s="258" t="s">
        <v>212</v>
      </c>
      <c r="C94" s="271">
        <f t="shared" si="1"/>
        <v>226444.99668137808</v>
      </c>
    </row>
    <row r="95" spans="1:3" ht="12.75">
      <c r="A95" s="257" t="s">
        <v>213</v>
      </c>
      <c r="B95" s="258" t="s">
        <v>214</v>
      </c>
      <c r="C95" s="271">
        <f t="shared" si="1"/>
        <v>83968.83848232919</v>
      </c>
    </row>
    <row r="96" spans="1:3" ht="12.75">
      <c r="A96" s="257" t="s">
        <v>215</v>
      </c>
      <c r="B96" s="258" t="s">
        <v>216</v>
      </c>
      <c r="C96" s="271">
        <f t="shared" si="1"/>
        <v>70425.47743679222</v>
      </c>
    </row>
    <row r="97" spans="1:3" ht="12.75">
      <c r="A97" s="257" t="s">
        <v>217</v>
      </c>
      <c r="B97" s="258" t="s">
        <v>218</v>
      </c>
      <c r="C97" s="271">
        <f t="shared" si="1"/>
        <v>196107.86793937525</v>
      </c>
    </row>
    <row r="98" spans="1:3" ht="12.75">
      <c r="A98" s="257" t="s">
        <v>219</v>
      </c>
      <c r="B98" s="258" t="s">
        <v>220</v>
      </c>
      <c r="C98" s="271">
        <f>+D47</f>
        <v>26003.253207430975</v>
      </c>
    </row>
    <row r="99" spans="1:3" ht="13.5" thickBot="1">
      <c r="A99" s="257" t="s">
        <v>221</v>
      </c>
      <c r="B99" s="258" t="s">
        <v>222</v>
      </c>
      <c r="C99" s="464">
        <f t="shared" si="1"/>
        <v>159269.92589551472</v>
      </c>
    </row>
    <row r="100" spans="1:3" ht="15.75" thickBot="1">
      <c r="A100" s="648" t="s">
        <v>9</v>
      </c>
      <c r="B100" s="650"/>
      <c r="C100" s="462">
        <f>SUM(C61:C99)</f>
        <v>308056923.9999999</v>
      </c>
    </row>
  </sheetData>
  <sheetProtection/>
  <mergeCells count="14">
    <mergeCell ref="A100:B100"/>
    <mergeCell ref="A6:D6"/>
    <mergeCell ref="E6:H6"/>
    <mergeCell ref="E70:F70"/>
    <mergeCell ref="F31:G31"/>
    <mergeCell ref="A58:C58"/>
    <mergeCell ref="F34:G34"/>
    <mergeCell ref="E52:F52"/>
    <mergeCell ref="I24:J24"/>
    <mergeCell ref="I25:J25"/>
    <mergeCell ref="A1:J1"/>
    <mergeCell ref="A2:J2"/>
    <mergeCell ref="E19:F19"/>
    <mergeCell ref="A49:B49"/>
  </mergeCells>
  <printOptions/>
  <pageMargins left="0.7" right="0.7" top="0.75" bottom="0.75" header="0.3" footer="0.3"/>
  <pageSetup horizontalDpi="600" verticalDpi="600" orientation="portrait" paperSize="9" scale="54" r:id="rId1"/>
  <headerFooter>
    <oddHeader>&amp;R13. sz. melléklet A Társult Önkormányzatok működési hozzájárulása
</oddHeader>
  </headerFooter>
  <colBreaks count="1" manualBreakCount="1">
    <brk id="8" max="9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H12"/>
  <sheetViews>
    <sheetView workbookViewId="0" topLeftCell="A1">
      <selection activeCell="J8" sqref="J8"/>
    </sheetView>
  </sheetViews>
  <sheetFormatPr defaultColWidth="9.140625" defaultRowHeight="12.75"/>
  <cols>
    <col min="1" max="1" width="9.140625" style="212" customWidth="1"/>
    <col min="2" max="2" width="12.140625" style="453" customWidth="1"/>
    <col min="3" max="5" width="0" style="212" hidden="1" customWidth="1"/>
    <col min="6" max="6" width="9.140625" style="212" customWidth="1"/>
    <col min="7" max="8" width="0" style="212" hidden="1" customWidth="1"/>
    <col min="9" max="9" width="3.140625" style="212" hidden="1" customWidth="1"/>
    <col min="10" max="10" width="9.140625" style="243" customWidth="1"/>
    <col min="11" max="11" width="10.140625" style="212" hidden="1" customWidth="1"/>
    <col min="12" max="13" width="0" style="212" hidden="1" customWidth="1"/>
    <col min="14" max="14" width="10.140625" style="212" customWidth="1"/>
    <col min="15" max="17" width="0" style="212" hidden="1" customWidth="1"/>
    <col min="18" max="18" width="10.28125" style="212" customWidth="1"/>
    <col min="19" max="21" width="0" style="212" hidden="1" customWidth="1"/>
    <col min="22" max="22" width="9.140625" style="244" customWidth="1"/>
    <col min="23" max="25" width="0" style="212" hidden="1" customWidth="1"/>
    <col min="26" max="26" width="9.140625" style="212" customWidth="1"/>
    <col min="27" max="29" width="0" style="212" hidden="1" customWidth="1"/>
    <col min="30" max="30" width="9.140625" style="212" customWidth="1"/>
    <col min="31" max="33" width="0" style="212" hidden="1" customWidth="1"/>
    <col min="34" max="34" width="9.140625" style="212" customWidth="1"/>
    <col min="35" max="40" width="0" style="212" hidden="1" customWidth="1"/>
    <col min="41" max="41" width="10.57421875" style="212" hidden="1" customWidth="1"/>
    <col min="42" max="44" width="0" style="212" hidden="1" customWidth="1"/>
    <col min="45" max="45" width="9.140625" style="212" customWidth="1"/>
    <col min="46" max="46" width="15.00390625" style="212" customWidth="1"/>
    <col min="47" max="49" width="0" style="212" hidden="1" customWidth="1"/>
    <col min="50" max="50" width="9.140625" style="212" customWidth="1"/>
    <col min="51" max="52" width="0" style="212" hidden="1" customWidth="1"/>
    <col min="53" max="16384" width="9.140625" style="212" customWidth="1"/>
  </cols>
  <sheetData>
    <row r="2" spans="1:49" s="213" customFormat="1" ht="15">
      <c r="A2" s="288"/>
      <c r="B2" s="654" t="s">
        <v>96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12"/>
      <c r="AV2" s="212"/>
      <c r="AW2" s="212"/>
    </row>
    <row r="3" spans="1:49" s="213" customFormat="1" ht="15">
      <c r="A3" s="288"/>
      <c r="B3" s="285"/>
      <c r="C3" s="288"/>
      <c r="D3" s="288"/>
      <c r="E3" s="288"/>
      <c r="F3" s="654" t="s">
        <v>462</v>
      </c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288"/>
      <c r="AF3" s="288"/>
      <c r="AG3" s="288"/>
      <c r="AH3" s="288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12"/>
      <c r="AV3" s="212"/>
      <c r="AW3" s="212"/>
    </row>
    <row r="4" spans="1:49" s="213" customFormat="1" ht="15">
      <c r="A4" s="288"/>
      <c r="B4" s="285"/>
      <c r="C4" s="288"/>
      <c r="D4" s="288"/>
      <c r="E4" s="288"/>
      <c r="F4" s="288"/>
      <c r="G4" s="288"/>
      <c r="H4" s="288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12"/>
      <c r="AV4" s="212"/>
      <c r="AW4" s="212"/>
    </row>
    <row r="5" spans="1:49" s="213" customFormat="1" ht="15.75" customHeight="1" thickBot="1">
      <c r="A5" s="214"/>
      <c r="B5" s="456"/>
      <c r="C5" s="214"/>
      <c r="D5" s="214"/>
      <c r="E5" s="214" t="s">
        <v>257</v>
      </c>
      <c r="F5" s="214"/>
      <c r="G5" s="214"/>
      <c r="H5" s="214"/>
      <c r="I5" s="214"/>
      <c r="J5" s="215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6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655" t="s">
        <v>36</v>
      </c>
      <c r="AT5" s="655"/>
      <c r="AU5" s="655"/>
      <c r="AV5" s="212"/>
      <c r="AW5" s="212"/>
    </row>
    <row r="6" spans="1:49" s="213" customFormat="1" ht="48">
      <c r="A6" s="217" t="s">
        <v>431</v>
      </c>
      <c r="B6" s="218" t="s">
        <v>147</v>
      </c>
      <c r="C6" s="219"/>
      <c r="D6" s="219"/>
      <c r="E6" s="219"/>
      <c r="F6" s="218" t="s">
        <v>258</v>
      </c>
      <c r="G6" s="219"/>
      <c r="H6" s="219"/>
      <c r="I6" s="219"/>
      <c r="J6" s="220" t="s">
        <v>259</v>
      </c>
      <c r="K6" s="218" t="s">
        <v>260</v>
      </c>
      <c r="L6" s="219"/>
      <c r="M6" s="219"/>
      <c r="N6" s="218" t="s">
        <v>260</v>
      </c>
      <c r="O6" s="218" t="s">
        <v>261</v>
      </c>
      <c r="P6" s="219"/>
      <c r="Q6" s="219"/>
      <c r="R6" s="218" t="s">
        <v>261</v>
      </c>
      <c r="S6" s="218" t="s">
        <v>262</v>
      </c>
      <c r="T6" s="219"/>
      <c r="U6" s="219"/>
      <c r="V6" s="221" t="s">
        <v>263</v>
      </c>
      <c r="W6" s="218" t="s">
        <v>264</v>
      </c>
      <c r="X6" s="219"/>
      <c r="Y6" s="219"/>
      <c r="Z6" s="218" t="s">
        <v>264</v>
      </c>
      <c r="AA6" s="218" t="s">
        <v>265</v>
      </c>
      <c r="AB6" s="219"/>
      <c r="AC6" s="219"/>
      <c r="AD6" s="222" t="s">
        <v>265</v>
      </c>
      <c r="AE6" s="218" t="s">
        <v>266</v>
      </c>
      <c r="AF6" s="219"/>
      <c r="AG6" s="219"/>
      <c r="AH6" s="218" t="s">
        <v>266</v>
      </c>
      <c r="AI6" s="218" t="s">
        <v>267</v>
      </c>
      <c r="AJ6" s="219"/>
      <c r="AK6" s="219"/>
      <c r="AL6" s="218" t="s">
        <v>268</v>
      </c>
      <c r="AM6" s="219"/>
      <c r="AN6" s="219"/>
      <c r="AO6" s="218" t="s">
        <v>268</v>
      </c>
      <c r="AP6" s="218" t="s">
        <v>269</v>
      </c>
      <c r="AQ6" s="219"/>
      <c r="AR6" s="219"/>
      <c r="AS6" s="218" t="s">
        <v>269</v>
      </c>
      <c r="AT6" s="223" t="s">
        <v>9</v>
      </c>
      <c r="AU6" s="219"/>
      <c r="AV6" s="219"/>
      <c r="AW6" s="224" t="s">
        <v>9</v>
      </c>
    </row>
    <row r="7" spans="1:60" s="213" customFormat="1" ht="30" customHeight="1">
      <c r="A7" s="225"/>
      <c r="B7" s="226"/>
      <c r="C7" s="226" t="s">
        <v>270</v>
      </c>
      <c r="D7" s="226" t="s">
        <v>271</v>
      </c>
      <c r="E7" s="226" t="s">
        <v>272</v>
      </c>
      <c r="F7" s="226" t="s">
        <v>274</v>
      </c>
      <c r="G7" s="226" t="s">
        <v>270</v>
      </c>
      <c r="H7" s="226" t="s">
        <v>271</v>
      </c>
      <c r="I7" s="226" t="s">
        <v>272</v>
      </c>
      <c r="J7" s="226" t="s">
        <v>274</v>
      </c>
      <c r="K7" s="226" t="s">
        <v>274</v>
      </c>
      <c r="L7" s="226" t="s">
        <v>271</v>
      </c>
      <c r="M7" s="226" t="s">
        <v>272</v>
      </c>
      <c r="N7" s="226" t="s">
        <v>274</v>
      </c>
      <c r="O7" s="226" t="s">
        <v>270</v>
      </c>
      <c r="P7" s="226" t="s">
        <v>271</v>
      </c>
      <c r="Q7" s="226" t="s">
        <v>272</v>
      </c>
      <c r="R7" s="226" t="s">
        <v>274</v>
      </c>
      <c r="S7" s="226" t="s">
        <v>270</v>
      </c>
      <c r="T7" s="226" t="s">
        <v>271</v>
      </c>
      <c r="U7" s="226" t="s">
        <v>272</v>
      </c>
      <c r="V7" s="227" t="s">
        <v>274</v>
      </c>
      <c r="W7" s="226" t="s">
        <v>270</v>
      </c>
      <c r="X7" s="226" t="s">
        <v>271</v>
      </c>
      <c r="Y7" s="226" t="s">
        <v>272</v>
      </c>
      <c r="Z7" s="226" t="s">
        <v>274</v>
      </c>
      <c r="AA7" s="226" t="s">
        <v>270</v>
      </c>
      <c r="AB7" s="226" t="s">
        <v>271</v>
      </c>
      <c r="AC7" s="226" t="s">
        <v>272</v>
      </c>
      <c r="AD7" s="228" t="s">
        <v>274</v>
      </c>
      <c r="AE7" s="226" t="s">
        <v>270</v>
      </c>
      <c r="AF7" s="226" t="s">
        <v>271</v>
      </c>
      <c r="AG7" s="226" t="s">
        <v>272</v>
      </c>
      <c r="AH7" s="226" t="s">
        <v>274</v>
      </c>
      <c r="AI7" s="226" t="s">
        <v>270</v>
      </c>
      <c r="AJ7" s="226" t="s">
        <v>271</v>
      </c>
      <c r="AK7" s="226" t="s">
        <v>272</v>
      </c>
      <c r="AL7" s="226" t="s">
        <v>270</v>
      </c>
      <c r="AM7" s="226" t="s">
        <v>271</v>
      </c>
      <c r="AN7" s="226" t="s">
        <v>272</v>
      </c>
      <c r="AO7" s="226" t="s">
        <v>274</v>
      </c>
      <c r="AP7" s="226" t="s">
        <v>270</v>
      </c>
      <c r="AQ7" s="226" t="s">
        <v>271</v>
      </c>
      <c r="AR7" s="226" t="s">
        <v>272</v>
      </c>
      <c r="AS7" s="226" t="s">
        <v>274</v>
      </c>
      <c r="AT7" s="229" t="s">
        <v>274</v>
      </c>
      <c r="AU7" s="229" t="s">
        <v>271</v>
      </c>
      <c r="AV7" s="230" t="s">
        <v>272</v>
      </c>
      <c r="AW7" s="231" t="s">
        <v>273</v>
      </c>
      <c r="AX7" s="454"/>
      <c r="AY7" s="455"/>
      <c r="AZ7" s="455"/>
      <c r="BA7" s="455"/>
      <c r="BB7" s="468"/>
      <c r="BC7" s="468"/>
      <c r="BD7" s="468"/>
      <c r="BE7" s="468"/>
      <c r="BF7" s="468"/>
      <c r="BG7" s="468"/>
      <c r="BH7" s="468"/>
    </row>
    <row r="8" spans="1:60" s="238" customFormat="1" ht="30" customHeight="1">
      <c r="A8" s="452">
        <v>6002</v>
      </c>
      <c r="B8" s="457" t="s">
        <v>98</v>
      </c>
      <c r="C8" s="232"/>
      <c r="D8" s="232"/>
      <c r="E8" s="232"/>
      <c r="F8" s="232">
        <v>0</v>
      </c>
      <c r="G8" s="232"/>
      <c r="H8" s="232"/>
      <c r="I8" s="232"/>
      <c r="J8" s="233">
        <v>93614</v>
      </c>
      <c r="K8" s="232"/>
      <c r="L8" s="232"/>
      <c r="M8" s="232"/>
      <c r="N8" s="232">
        <v>2300</v>
      </c>
      <c r="O8" s="232"/>
      <c r="P8" s="232"/>
      <c r="Q8" s="232"/>
      <c r="R8" s="232">
        <v>2372</v>
      </c>
      <c r="S8" s="232"/>
      <c r="T8" s="232"/>
      <c r="U8" s="232"/>
      <c r="V8" s="234">
        <v>5962</v>
      </c>
      <c r="W8" s="232"/>
      <c r="X8" s="232"/>
      <c r="Y8" s="232"/>
      <c r="Z8" s="232">
        <v>1385</v>
      </c>
      <c r="AA8" s="232"/>
      <c r="AB8" s="232"/>
      <c r="AC8" s="232"/>
      <c r="AD8" s="232">
        <v>130</v>
      </c>
      <c r="AE8" s="232"/>
      <c r="AF8" s="232"/>
      <c r="AG8" s="232"/>
      <c r="AH8" s="232">
        <v>1350</v>
      </c>
      <c r="AI8" s="232"/>
      <c r="AJ8" s="232"/>
      <c r="AK8" s="232"/>
      <c r="AL8" s="232"/>
      <c r="AM8" s="232"/>
      <c r="AN8" s="232"/>
      <c r="AO8" s="232">
        <v>0</v>
      </c>
      <c r="AP8" s="232"/>
      <c r="AQ8" s="232"/>
      <c r="AR8" s="232"/>
      <c r="AS8" s="235">
        <v>28920</v>
      </c>
      <c r="AT8" s="236">
        <f>+J8+N8+R8+V8+Z8+AD8+AH8+AS8</f>
        <v>136033</v>
      </c>
      <c r="AU8" s="232"/>
      <c r="AV8" s="232"/>
      <c r="AW8" s="237"/>
      <c r="AX8" s="454"/>
      <c r="AY8" s="455"/>
      <c r="AZ8" s="455"/>
      <c r="BA8" s="455"/>
      <c r="BB8" s="468"/>
      <c r="BC8" s="468"/>
      <c r="BD8" s="468"/>
      <c r="BE8" s="468"/>
      <c r="BF8" s="468"/>
      <c r="BG8" s="468"/>
      <c r="BH8" s="468"/>
    </row>
    <row r="9" spans="1:60" s="238" customFormat="1" ht="30" customHeight="1">
      <c r="A9" s="452">
        <v>6001</v>
      </c>
      <c r="B9" s="457" t="s">
        <v>97</v>
      </c>
      <c r="C9" s="232"/>
      <c r="D9" s="232"/>
      <c r="E9" s="232"/>
      <c r="F9" s="232">
        <v>15</v>
      </c>
      <c r="G9" s="232"/>
      <c r="H9" s="232"/>
      <c r="I9" s="232"/>
      <c r="J9" s="233">
        <v>0</v>
      </c>
      <c r="K9" s="232"/>
      <c r="L9" s="232"/>
      <c r="M9" s="232"/>
      <c r="N9" s="232">
        <v>5264</v>
      </c>
      <c r="O9" s="232"/>
      <c r="P9" s="232"/>
      <c r="Q9" s="232"/>
      <c r="R9" s="232">
        <v>2142</v>
      </c>
      <c r="S9" s="232"/>
      <c r="T9" s="232"/>
      <c r="U9" s="232"/>
      <c r="V9" s="234">
        <v>1700</v>
      </c>
      <c r="W9" s="232"/>
      <c r="X9" s="232"/>
      <c r="Y9" s="232"/>
      <c r="Z9" s="232">
        <v>818</v>
      </c>
      <c r="AA9" s="232"/>
      <c r="AB9" s="232"/>
      <c r="AC9" s="232"/>
      <c r="AD9" s="232">
        <v>24</v>
      </c>
      <c r="AE9" s="232"/>
      <c r="AF9" s="232"/>
      <c r="AG9" s="232"/>
      <c r="AH9" s="232">
        <v>538</v>
      </c>
      <c r="AI9" s="232"/>
      <c r="AJ9" s="232"/>
      <c r="AK9" s="232"/>
      <c r="AL9" s="232"/>
      <c r="AM9" s="232"/>
      <c r="AN9" s="232"/>
      <c r="AO9" s="232">
        <v>0</v>
      </c>
      <c r="AP9" s="232"/>
      <c r="AQ9" s="232"/>
      <c r="AR9" s="232"/>
      <c r="AS9" s="235">
        <v>2861</v>
      </c>
      <c r="AT9" s="236">
        <f>+J9+N9+R9+V9+Z9+AD9+AH9+AS9</f>
        <v>13347</v>
      </c>
      <c r="AU9" s="232"/>
      <c r="AV9" s="232"/>
      <c r="AW9" s="237"/>
      <c r="AX9" s="454"/>
      <c r="AY9" s="455"/>
      <c r="AZ9" s="455"/>
      <c r="BA9" s="455"/>
      <c r="BB9" s="468"/>
      <c r="BC9" s="468"/>
      <c r="BD9" s="468"/>
      <c r="BE9" s="468"/>
      <c r="BF9" s="468"/>
      <c r="BG9" s="468"/>
      <c r="BH9" s="468"/>
    </row>
    <row r="10" spans="1:60" ht="30" customHeight="1" thickBot="1">
      <c r="A10" s="240"/>
      <c r="B10" s="458" t="s">
        <v>9</v>
      </c>
      <c r="C10" s="241" t="e">
        <f>#REF!+#REF!</f>
        <v>#REF!</v>
      </c>
      <c r="D10" s="241" t="e">
        <f>#REF!+#REF!</f>
        <v>#REF!</v>
      </c>
      <c r="E10" s="241" t="e">
        <f>#REF!+#REF!</f>
        <v>#REF!</v>
      </c>
      <c r="F10" s="241">
        <f>F8+F9</f>
        <v>15</v>
      </c>
      <c r="G10" s="241">
        <f aca="true" t="shared" si="0" ref="G10:AT10">G8+G9</f>
        <v>0</v>
      </c>
      <c r="H10" s="241">
        <f t="shared" si="0"/>
        <v>0</v>
      </c>
      <c r="I10" s="241">
        <f t="shared" si="0"/>
        <v>0</v>
      </c>
      <c r="J10" s="241">
        <f t="shared" si="0"/>
        <v>93614</v>
      </c>
      <c r="K10" s="241">
        <f t="shared" si="0"/>
        <v>0</v>
      </c>
      <c r="L10" s="241">
        <f t="shared" si="0"/>
        <v>0</v>
      </c>
      <c r="M10" s="241">
        <f t="shared" si="0"/>
        <v>0</v>
      </c>
      <c r="N10" s="241">
        <f t="shared" si="0"/>
        <v>7564</v>
      </c>
      <c r="O10" s="241">
        <f t="shared" si="0"/>
        <v>0</v>
      </c>
      <c r="P10" s="241">
        <f t="shared" si="0"/>
        <v>0</v>
      </c>
      <c r="Q10" s="241">
        <f t="shared" si="0"/>
        <v>0</v>
      </c>
      <c r="R10" s="241">
        <f t="shared" si="0"/>
        <v>4514</v>
      </c>
      <c r="S10" s="241">
        <f t="shared" si="0"/>
        <v>0</v>
      </c>
      <c r="T10" s="241">
        <f t="shared" si="0"/>
        <v>0</v>
      </c>
      <c r="U10" s="241">
        <f t="shared" si="0"/>
        <v>0</v>
      </c>
      <c r="V10" s="241">
        <f t="shared" si="0"/>
        <v>7662</v>
      </c>
      <c r="W10" s="241">
        <f t="shared" si="0"/>
        <v>0</v>
      </c>
      <c r="X10" s="241">
        <f t="shared" si="0"/>
        <v>0</v>
      </c>
      <c r="Y10" s="241">
        <f t="shared" si="0"/>
        <v>0</v>
      </c>
      <c r="Z10" s="241">
        <f t="shared" si="0"/>
        <v>2203</v>
      </c>
      <c r="AA10" s="241">
        <f t="shared" si="0"/>
        <v>0</v>
      </c>
      <c r="AB10" s="241">
        <f t="shared" si="0"/>
        <v>0</v>
      </c>
      <c r="AC10" s="241">
        <f t="shared" si="0"/>
        <v>0</v>
      </c>
      <c r="AD10" s="241">
        <f t="shared" si="0"/>
        <v>154</v>
      </c>
      <c r="AE10" s="241">
        <f t="shared" si="0"/>
        <v>0</v>
      </c>
      <c r="AF10" s="241">
        <f t="shared" si="0"/>
        <v>0</v>
      </c>
      <c r="AG10" s="241">
        <f t="shared" si="0"/>
        <v>0</v>
      </c>
      <c r="AH10" s="241">
        <f t="shared" si="0"/>
        <v>1888</v>
      </c>
      <c r="AI10" s="241">
        <f t="shared" si="0"/>
        <v>0</v>
      </c>
      <c r="AJ10" s="241">
        <f t="shared" si="0"/>
        <v>0</v>
      </c>
      <c r="AK10" s="241">
        <f t="shared" si="0"/>
        <v>0</v>
      </c>
      <c r="AL10" s="241">
        <f t="shared" si="0"/>
        <v>0</v>
      </c>
      <c r="AM10" s="241">
        <f t="shared" si="0"/>
        <v>0</v>
      </c>
      <c r="AN10" s="241">
        <f t="shared" si="0"/>
        <v>0</v>
      </c>
      <c r="AO10" s="241">
        <f t="shared" si="0"/>
        <v>0</v>
      </c>
      <c r="AP10" s="241">
        <f t="shared" si="0"/>
        <v>0</v>
      </c>
      <c r="AQ10" s="241">
        <f t="shared" si="0"/>
        <v>0</v>
      </c>
      <c r="AR10" s="241">
        <f t="shared" si="0"/>
        <v>0</v>
      </c>
      <c r="AS10" s="241">
        <f t="shared" si="0"/>
        <v>31781</v>
      </c>
      <c r="AT10" s="241">
        <f t="shared" si="0"/>
        <v>149380</v>
      </c>
      <c r="AU10" s="241" t="e">
        <f>#REF!+#REF!</f>
        <v>#REF!</v>
      </c>
      <c r="AV10" s="241" t="e">
        <f>#REF!+#REF!</f>
        <v>#REF!</v>
      </c>
      <c r="AW10" s="242" t="e">
        <f>#REF!+#REF!</f>
        <v>#REF!</v>
      </c>
      <c r="AX10" s="454"/>
      <c r="AY10" s="455"/>
      <c r="AZ10" s="455"/>
      <c r="BA10" s="455"/>
      <c r="BB10" s="468"/>
      <c r="BC10" s="468"/>
      <c r="BD10" s="468"/>
      <c r="BE10" s="468"/>
      <c r="BF10" s="468"/>
      <c r="BG10" s="468"/>
      <c r="BH10" s="468"/>
    </row>
    <row r="11" ht="12.75">
      <c r="AZ11" s="239">
        <f>+(AH11+AD11+Z11+R11+N11+K11+J11)*0.27+V11*0.05</f>
        <v>0</v>
      </c>
    </row>
    <row r="12" ht="12.75">
      <c r="AZ12" s="239">
        <f>+(AH12+AD12+Z12+R12+N12+K12+J12)*0.27+V12*0.05</f>
        <v>0</v>
      </c>
    </row>
  </sheetData>
  <sheetProtection/>
  <mergeCells count="3">
    <mergeCell ref="B2:AH2"/>
    <mergeCell ref="F3:AD3"/>
    <mergeCell ref="AS5:A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&amp;R13. sz. melléklet- Az INSZI és az ECSGYK kiemelt üzemeltstési előirányzatai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70" zoomScaleNormal="70" workbookViewId="0" topLeftCell="A1">
      <selection activeCell="H12" sqref="H12"/>
    </sheetView>
  </sheetViews>
  <sheetFormatPr defaultColWidth="9.140625" defaultRowHeight="12.75"/>
  <cols>
    <col min="1" max="1" width="6.28125" style="83" customWidth="1"/>
    <col min="2" max="2" width="48.7109375" style="97" customWidth="1"/>
    <col min="3" max="3" width="14.421875" style="150" customWidth="1"/>
    <col min="4" max="4" width="12.28125" style="150" customWidth="1"/>
    <col min="5" max="5" width="14.140625" style="151" customWidth="1"/>
    <col min="6" max="6" width="5.7109375" style="83" customWidth="1"/>
    <col min="7" max="7" width="45.28125" style="50" customWidth="1"/>
    <col min="8" max="8" width="13.57421875" style="0" customWidth="1"/>
    <col min="9" max="9" width="11.7109375" style="0" customWidth="1"/>
    <col min="10" max="10" width="11.28125" style="0" customWidth="1"/>
    <col min="11" max="11" width="0.42578125" style="0" customWidth="1"/>
  </cols>
  <sheetData>
    <row r="1" spans="2:10" ht="15.75">
      <c r="B1" s="289"/>
      <c r="C1" s="486" t="s">
        <v>96</v>
      </c>
      <c r="D1" s="486"/>
      <c r="E1" s="486"/>
      <c r="F1" s="486"/>
      <c r="G1" s="486"/>
      <c r="H1" s="289"/>
      <c r="I1" s="289"/>
      <c r="J1" s="289"/>
    </row>
    <row r="2" spans="1:10" ht="15.75">
      <c r="A2" s="286"/>
      <c r="B2" s="289"/>
      <c r="C2" s="486" t="s">
        <v>0</v>
      </c>
      <c r="D2" s="486"/>
      <c r="E2" s="486"/>
      <c r="F2" s="486"/>
      <c r="G2" s="486"/>
      <c r="H2" s="289"/>
      <c r="I2" s="84"/>
      <c r="J2" s="84"/>
    </row>
    <row r="3" spans="2:10" ht="14.25" customHeight="1">
      <c r="B3" s="294"/>
      <c r="C3" s="487" t="s">
        <v>451</v>
      </c>
      <c r="D3" s="487"/>
      <c r="E3" s="487"/>
      <c r="F3" s="487"/>
      <c r="G3" s="487"/>
      <c r="H3" s="289"/>
      <c r="I3" s="289"/>
      <c r="J3" s="289"/>
    </row>
    <row r="4" spans="2:10" ht="15.75">
      <c r="B4" s="485"/>
      <c r="C4" s="485"/>
      <c r="D4" s="485"/>
      <c r="E4" s="485"/>
      <c r="F4" s="485"/>
      <c r="G4" s="485"/>
      <c r="H4" s="485"/>
      <c r="I4" s="485"/>
      <c r="J4" s="485"/>
    </row>
    <row r="5" spans="9:10" ht="12.75">
      <c r="I5" s="494" t="s">
        <v>36</v>
      </c>
      <c r="J5" s="494"/>
    </row>
    <row r="6" ht="13.5" thickBot="1"/>
    <row r="7" spans="1:10" ht="48.75" customHeight="1">
      <c r="A7" s="496" t="s">
        <v>1</v>
      </c>
      <c r="B7" s="497"/>
      <c r="C7" s="152" t="s">
        <v>249</v>
      </c>
      <c r="D7" s="152" t="s">
        <v>250</v>
      </c>
      <c r="E7" s="152" t="s">
        <v>251</v>
      </c>
      <c r="F7" s="495" t="s">
        <v>2</v>
      </c>
      <c r="G7" s="495"/>
      <c r="H7" s="152" t="s">
        <v>249</v>
      </c>
      <c r="I7" s="152" t="s">
        <v>250</v>
      </c>
      <c r="J7" s="180" t="s">
        <v>251</v>
      </c>
    </row>
    <row r="8" spans="1:15" ht="24" customHeight="1">
      <c r="A8" s="488" t="s">
        <v>52</v>
      </c>
      <c r="B8" s="501"/>
      <c r="C8" s="501"/>
      <c r="D8" s="501"/>
      <c r="E8" s="502"/>
      <c r="F8" s="157"/>
      <c r="G8" s="498" t="s">
        <v>35</v>
      </c>
      <c r="H8" s="499"/>
      <c r="I8" s="499"/>
      <c r="J8" s="500"/>
      <c r="L8" s="52"/>
      <c r="M8" s="52"/>
      <c r="N8" s="52"/>
      <c r="O8" s="52"/>
    </row>
    <row r="9" spans="1:15" ht="24" customHeight="1">
      <c r="A9" s="168" t="s">
        <v>282</v>
      </c>
      <c r="B9" s="167" t="s">
        <v>53</v>
      </c>
      <c r="C9" s="153">
        <f>42340+13007</f>
        <v>55347</v>
      </c>
      <c r="D9" s="153">
        <v>13057</v>
      </c>
      <c r="E9" s="154">
        <f>C9+D9</f>
        <v>68404</v>
      </c>
      <c r="F9" s="165" t="s">
        <v>303</v>
      </c>
      <c r="G9" s="182" t="s">
        <v>41</v>
      </c>
      <c r="H9" s="154">
        <v>382926</v>
      </c>
      <c r="I9" s="154">
        <v>16945</v>
      </c>
      <c r="J9" s="154">
        <f>H9+I9</f>
        <v>399871</v>
      </c>
      <c r="L9" s="52"/>
      <c r="M9" s="52"/>
      <c r="N9" s="52"/>
      <c r="O9" s="52"/>
    </row>
    <row r="10" spans="1:15" ht="24" customHeight="1">
      <c r="A10" s="168" t="s">
        <v>283</v>
      </c>
      <c r="B10" s="169" t="s">
        <v>225</v>
      </c>
      <c r="C10" s="155">
        <v>0</v>
      </c>
      <c r="D10" s="155">
        <v>0</v>
      </c>
      <c r="E10" s="154">
        <f aca="true" t="shared" si="0" ref="E10:E15">C10+D10</f>
        <v>0</v>
      </c>
      <c r="F10" s="165" t="s">
        <v>304</v>
      </c>
      <c r="G10" s="169" t="s">
        <v>223</v>
      </c>
      <c r="H10" s="154">
        <v>109415</v>
      </c>
      <c r="I10" s="154">
        <v>4575</v>
      </c>
      <c r="J10" s="154">
        <f aca="true" t="shared" si="1" ref="J10:J23">H10+I10</f>
        <v>113990</v>
      </c>
      <c r="L10" s="52"/>
      <c r="M10" s="52"/>
      <c r="N10" s="52"/>
      <c r="O10" s="52"/>
    </row>
    <row r="11" spans="1:15" ht="24" customHeight="1">
      <c r="A11" s="168" t="s">
        <v>287</v>
      </c>
      <c r="B11" s="169" t="s">
        <v>459</v>
      </c>
      <c r="C11" s="153">
        <f>682172-15307</f>
        <v>666865</v>
      </c>
      <c r="D11" s="155">
        <f>12221-293</f>
        <v>11928</v>
      </c>
      <c r="E11" s="154">
        <f t="shared" si="0"/>
        <v>678793</v>
      </c>
      <c r="F11" s="165" t="s">
        <v>305</v>
      </c>
      <c r="G11" s="183" t="s">
        <v>224</v>
      </c>
      <c r="H11" s="154">
        <f>216144+500+13007</f>
        <v>229651</v>
      </c>
      <c r="I11" s="154">
        <v>3465</v>
      </c>
      <c r="J11" s="154">
        <f t="shared" si="1"/>
        <v>233116</v>
      </c>
      <c r="L11" s="53"/>
      <c r="M11" s="52"/>
      <c r="N11" s="52"/>
      <c r="O11" s="52"/>
    </row>
    <row r="12" spans="1:15" ht="24" customHeight="1">
      <c r="A12" s="168" t="s">
        <v>284</v>
      </c>
      <c r="B12" s="169" t="s">
        <v>226</v>
      </c>
      <c r="C12" s="153">
        <v>500</v>
      </c>
      <c r="D12" s="155">
        <v>0</v>
      </c>
      <c r="E12" s="154">
        <f t="shared" si="0"/>
        <v>500</v>
      </c>
      <c r="F12" s="165" t="s">
        <v>306</v>
      </c>
      <c r="G12" s="169" t="s">
        <v>307</v>
      </c>
      <c r="H12" s="154">
        <v>720</v>
      </c>
      <c r="I12" s="154">
        <v>0</v>
      </c>
      <c r="J12" s="154">
        <f t="shared" si="1"/>
        <v>720</v>
      </c>
      <c r="L12" s="53"/>
      <c r="M12" s="52"/>
      <c r="N12" s="52"/>
      <c r="O12" s="52"/>
    </row>
    <row r="13" spans="1:15" ht="24" customHeight="1">
      <c r="A13" s="168" t="s">
        <v>286</v>
      </c>
      <c r="B13" s="169" t="s">
        <v>285</v>
      </c>
      <c r="C13" s="153">
        <v>0</v>
      </c>
      <c r="D13" s="155">
        <v>0</v>
      </c>
      <c r="E13" s="154">
        <f t="shared" si="0"/>
        <v>0</v>
      </c>
      <c r="F13" s="165" t="s">
        <v>308</v>
      </c>
      <c r="G13" s="169" t="s">
        <v>309</v>
      </c>
      <c r="H13" s="154">
        <v>0</v>
      </c>
      <c r="I13" s="154">
        <v>0</v>
      </c>
      <c r="J13" s="154">
        <f t="shared" si="1"/>
        <v>0</v>
      </c>
      <c r="L13" s="53"/>
      <c r="M13" s="52"/>
      <c r="N13" s="52"/>
      <c r="O13" s="52"/>
    </row>
    <row r="14" spans="1:15" ht="24" customHeight="1">
      <c r="A14" s="168" t="s">
        <v>289</v>
      </c>
      <c r="B14" s="169" t="s">
        <v>290</v>
      </c>
      <c r="C14" s="153">
        <v>0</v>
      </c>
      <c r="D14" s="155">
        <v>0</v>
      </c>
      <c r="E14" s="154">
        <f t="shared" si="0"/>
        <v>0</v>
      </c>
      <c r="F14" s="165" t="s">
        <v>310</v>
      </c>
      <c r="G14" s="169" t="s">
        <v>311</v>
      </c>
      <c r="H14" s="154">
        <v>0</v>
      </c>
      <c r="I14" s="154">
        <v>0</v>
      </c>
      <c r="J14" s="154">
        <f t="shared" si="1"/>
        <v>0</v>
      </c>
      <c r="L14" s="53"/>
      <c r="M14" s="52"/>
      <c r="N14" s="52"/>
      <c r="O14" s="52"/>
    </row>
    <row r="15" spans="1:15" ht="24" customHeight="1">
      <c r="A15" s="168" t="s">
        <v>291</v>
      </c>
      <c r="B15" s="169" t="s">
        <v>292</v>
      </c>
      <c r="C15" s="153">
        <v>0</v>
      </c>
      <c r="D15" s="155">
        <v>0</v>
      </c>
      <c r="E15" s="154">
        <f t="shared" si="0"/>
        <v>0</v>
      </c>
      <c r="F15" s="165" t="s">
        <v>312</v>
      </c>
      <c r="G15" s="169" t="s">
        <v>313</v>
      </c>
      <c r="H15" s="154">
        <v>0</v>
      </c>
      <c r="I15" s="154">
        <v>0</v>
      </c>
      <c r="J15" s="154">
        <f t="shared" si="1"/>
        <v>0</v>
      </c>
      <c r="L15" s="53"/>
      <c r="M15" s="52"/>
      <c r="N15" s="52"/>
      <c r="O15" s="52"/>
    </row>
    <row r="16" spans="1:15" ht="24" customHeight="1">
      <c r="A16" s="166"/>
      <c r="B16" s="169"/>
      <c r="C16" s="153"/>
      <c r="D16" s="155"/>
      <c r="E16" s="154"/>
      <c r="F16" s="165" t="s">
        <v>314</v>
      </c>
      <c r="G16" s="169" t="s">
        <v>227</v>
      </c>
      <c r="H16" s="154">
        <v>0</v>
      </c>
      <c r="I16" s="154">
        <v>0</v>
      </c>
      <c r="J16" s="154">
        <f t="shared" si="1"/>
        <v>0</v>
      </c>
      <c r="L16" s="53"/>
      <c r="M16" s="52"/>
      <c r="N16" s="52"/>
      <c r="O16" s="52"/>
    </row>
    <row r="17" spans="1:10" ht="24" customHeight="1">
      <c r="A17" s="170"/>
      <c r="B17" s="171"/>
      <c r="C17" s="156"/>
      <c r="D17" s="156"/>
      <c r="E17" s="157"/>
      <c r="F17" s="157" t="s">
        <v>315</v>
      </c>
      <c r="G17" s="181" t="s">
        <v>316</v>
      </c>
      <c r="H17" s="157">
        <f>SUM(H13:H16)</f>
        <v>0</v>
      </c>
      <c r="I17" s="157">
        <f>SUM(I13:I16)</f>
        <v>0</v>
      </c>
      <c r="J17" s="157">
        <f t="shared" si="1"/>
        <v>0</v>
      </c>
    </row>
    <row r="18" spans="1:10" ht="24" customHeight="1">
      <c r="A18" s="166"/>
      <c r="B18" s="169"/>
      <c r="C18" s="155"/>
      <c r="D18" s="155"/>
      <c r="E18" s="154"/>
      <c r="F18" s="165" t="s">
        <v>317</v>
      </c>
      <c r="G18" s="183" t="s">
        <v>318</v>
      </c>
      <c r="H18" s="154">
        <v>0</v>
      </c>
      <c r="I18" s="154">
        <v>0</v>
      </c>
      <c r="J18" s="154">
        <f t="shared" si="1"/>
        <v>0</v>
      </c>
    </row>
    <row r="19" spans="1:10" ht="27" customHeight="1">
      <c r="A19" s="166"/>
      <c r="B19" s="169"/>
      <c r="C19" s="155"/>
      <c r="D19" s="155"/>
      <c r="E19" s="154"/>
      <c r="F19" s="154"/>
      <c r="G19" s="183"/>
      <c r="H19" s="154"/>
      <c r="I19" s="154"/>
      <c r="J19" s="154"/>
    </row>
    <row r="20" spans="1:10" s="85" customFormat="1" ht="24" customHeight="1">
      <c r="A20" s="170"/>
      <c r="B20" s="156" t="s">
        <v>228</v>
      </c>
      <c r="C20" s="157">
        <f>SUM(C9:C19)</f>
        <v>722712</v>
      </c>
      <c r="D20" s="157">
        <f>SUM(D9:D19)</f>
        <v>24985</v>
      </c>
      <c r="E20" s="157">
        <f>C20+D20</f>
        <v>747697</v>
      </c>
      <c r="F20" s="157"/>
      <c r="G20" s="181" t="s">
        <v>229</v>
      </c>
      <c r="H20" s="157">
        <f>H9+H10+H11+H12+H17+H18</f>
        <v>722712</v>
      </c>
      <c r="I20" s="157">
        <f>I9+I10+I11+I12+I17+I18</f>
        <v>24985</v>
      </c>
      <c r="J20" s="157">
        <f t="shared" si="1"/>
        <v>747697</v>
      </c>
    </row>
    <row r="21" spans="1:10" ht="24" customHeight="1">
      <c r="A21" s="166"/>
      <c r="B21" s="156" t="s">
        <v>230</v>
      </c>
      <c r="C21" s="157">
        <f>C20-H20</f>
        <v>0</v>
      </c>
      <c r="D21" s="157">
        <f>D20-I20</f>
        <v>0</v>
      </c>
      <c r="E21" s="157">
        <f>C21+D21</f>
        <v>0</v>
      </c>
      <c r="F21" s="157"/>
      <c r="G21" s="181"/>
      <c r="H21" s="157"/>
      <c r="I21" s="157"/>
      <c r="J21" s="154"/>
    </row>
    <row r="22" spans="1:10" ht="24" customHeight="1" thickBot="1">
      <c r="A22" s="166"/>
      <c r="B22" s="172" t="s">
        <v>231</v>
      </c>
      <c r="C22" s="299">
        <v>0</v>
      </c>
      <c r="D22" s="299">
        <v>0</v>
      </c>
      <c r="E22" s="158">
        <f>C22+D22</f>
        <v>0</v>
      </c>
      <c r="F22" s="158"/>
      <c r="G22" s="184" t="s">
        <v>232</v>
      </c>
      <c r="H22" s="192">
        <v>0</v>
      </c>
      <c r="I22" s="192">
        <v>0</v>
      </c>
      <c r="J22" s="158">
        <f t="shared" si="1"/>
        <v>0</v>
      </c>
    </row>
    <row r="23" spans="1:10" ht="24" customHeight="1" thickBot="1">
      <c r="A23" s="173"/>
      <c r="B23" s="297" t="s">
        <v>233</v>
      </c>
      <c r="C23" s="296">
        <f>C20+C22</f>
        <v>722712</v>
      </c>
      <c r="D23" s="305">
        <f>D20+D22</f>
        <v>24985</v>
      </c>
      <c r="E23" s="296">
        <f>C23+D23</f>
        <v>747697</v>
      </c>
      <c r="F23" s="298"/>
      <c r="G23" s="303" t="s">
        <v>234</v>
      </c>
      <c r="H23" s="307">
        <f>H20+H22</f>
        <v>722712</v>
      </c>
      <c r="I23" s="306">
        <f>I20+I22</f>
        <v>24985</v>
      </c>
      <c r="J23" s="296">
        <f t="shared" si="1"/>
        <v>747697</v>
      </c>
    </row>
    <row r="24" spans="1:10" ht="24" customHeight="1">
      <c r="A24" s="488" t="s">
        <v>242</v>
      </c>
      <c r="B24" s="489"/>
      <c r="C24" s="489"/>
      <c r="D24" s="489"/>
      <c r="E24" s="490"/>
      <c r="F24" s="193"/>
      <c r="G24" s="491" t="s">
        <v>18</v>
      </c>
      <c r="H24" s="492"/>
      <c r="I24" s="492"/>
      <c r="J24" s="493"/>
    </row>
    <row r="25" spans="1:10" ht="24" customHeight="1">
      <c r="A25" s="168" t="s">
        <v>293</v>
      </c>
      <c r="B25" s="167" t="s">
        <v>235</v>
      </c>
      <c r="C25" s="153">
        <v>0</v>
      </c>
      <c r="D25" s="153">
        <v>0</v>
      </c>
      <c r="E25" s="154">
        <f aca="true" t="shared" si="2" ref="E25:E31">C25+D25</f>
        <v>0</v>
      </c>
      <c r="F25" s="165" t="s">
        <v>319</v>
      </c>
      <c r="G25" s="300" t="s">
        <v>33</v>
      </c>
      <c r="H25" s="195">
        <v>15307</v>
      </c>
      <c r="I25" s="195">
        <v>293</v>
      </c>
      <c r="J25" s="189">
        <f>+H25+I25</f>
        <v>15600</v>
      </c>
    </row>
    <row r="26" spans="1:10" ht="24" customHeight="1">
      <c r="A26" s="168" t="s">
        <v>294</v>
      </c>
      <c r="B26" s="169" t="s">
        <v>295</v>
      </c>
      <c r="C26" s="155">
        <v>0</v>
      </c>
      <c r="D26" s="155">
        <v>0</v>
      </c>
      <c r="E26" s="154">
        <f t="shared" si="2"/>
        <v>0</v>
      </c>
      <c r="F26" s="165" t="s">
        <v>320</v>
      </c>
      <c r="G26" s="169" t="s">
        <v>34</v>
      </c>
      <c r="H26" s="165">
        <v>0</v>
      </c>
      <c r="I26" s="165">
        <v>0</v>
      </c>
      <c r="J26" s="189">
        <f>+H26+I26</f>
        <v>0</v>
      </c>
    </row>
    <row r="27" spans="1:10" ht="24" customHeight="1">
      <c r="A27" s="168" t="s">
        <v>296</v>
      </c>
      <c r="B27" s="169" t="s">
        <v>297</v>
      </c>
      <c r="C27" s="155">
        <v>0</v>
      </c>
      <c r="D27" s="155">
        <v>0</v>
      </c>
      <c r="E27" s="154">
        <f t="shared" si="2"/>
        <v>0</v>
      </c>
      <c r="F27" s="165" t="s">
        <v>321</v>
      </c>
      <c r="G27" s="300" t="s">
        <v>325</v>
      </c>
      <c r="H27" s="195">
        <v>0</v>
      </c>
      <c r="I27" s="195">
        <v>0</v>
      </c>
      <c r="J27" s="189">
        <f>+H27+I27</f>
        <v>0</v>
      </c>
    </row>
    <row r="28" spans="1:10" ht="24" customHeight="1">
      <c r="A28" s="170" t="s">
        <v>299</v>
      </c>
      <c r="B28" s="171" t="s">
        <v>298</v>
      </c>
      <c r="C28" s="156">
        <f>SUM(C25:C27)</f>
        <v>0</v>
      </c>
      <c r="D28" s="156">
        <f>SUM(D25:D27)</f>
        <v>0</v>
      </c>
      <c r="E28" s="157">
        <f t="shared" si="2"/>
        <v>0</v>
      </c>
      <c r="F28" s="165" t="s">
        <v>322</v>
      </c>
      <c r="G28" s="300" t="s">
        <v>326</v>
      </c>
      <c r="H28" s="195">
        <v>0</v>
      </c>
      <c r="I28" s="195">
        <v>0</v>
      </c>
      <c r="J28" s="189">
        <f>+H28+I28</f>
        <v>0</v>
      </c>
    </row>
    <row r="29" spans="1:10" ht="24" customHeight="1">
      <c r="A29" s="168" t="s">
        <v>300</v>
      </c>
      <c r="B29" s="169" t="s">
        <v>243</v>
      </c>
      <c r="C29" s="153">
        <v>0</v>
      </c>
      <c r="D29" s="153">
        <v>0</v>
      </c>
      <c r="E29" s="154">
        <f t="shared" si="2"/>
        <v>0</v>
      </c>
      <c r="F29" s="157" t="s">
        <v>323</v>
      </c>
      <c r="G29" s="181" t="s">
        <v>324</v>
      </c>
      <c r="H29" s="157">
        <f>H27+H28</f>
        <v>0</v>
      </c>
      <c r="I29" s="157">
        <f>I27+I28</f>
        <v>0</v>
      </c>
      <c r="J29" s="191">
        <f>+H29+I29</f>
        <v>0</v>
      </c>
    </row>
    <row r="30" spans="1:10" ht="30" customHeight="1">
      <c r="A30" s="169" t="s">
        <v>301</v>
      </c>
      <c r="B30" s="169" t="s">
        <v>302</v>
      </c>
      <c r="C30" s="153">
        <v>0</v>
      </c>
      <c r="D30" s="153">
        <v>0</v>
      </c>
      <c r="E30" s="154">
        <f t="shared" si="2"/>
        <v>0</v>
      </c>
      <c r="F30" s="157"/>
      <c r="G30" s="183"/>
      <c r="H30" s="165"/>
      <c r="I30" s="165"/>
      <c r="J30" s="189"/>
    </row>
    <row r="31" spans="1:10" ht="30" customHeight="1">
      <c r="A31" s="174" t="s">
        <v>457</v>
      </c>
      <c r="B31" s="169" t="s">
        <v>458</v>
      </c>
      <c r="C31" s="155">
        <v>15307</v>
      </c>
      <c r="D31" s="155">
        <v>293</v>
      </c>
      <c r="E31" s="154">
        <f t="shared" si="2"/>
        <v>15600</v>
      </c>
      <c r="F31" s="157"/>
      <c r="G31" s="183"/>
      <c r="H31" s="165"/>
      <c r="I31" s="165"/>
      <c r="J31" s="189"/>
    </row>
    <row r="32" spans="1:10" ht="30" customHeight="1">
      <c r="A32" s="174"/>
      <c r="B32" s="169"/>
      <c r="C32" s="155"/>
      <c r="D32" s="155"/>
      <c r="E32" s="154"/>
      <c r="F32" s="157"/>
      <c r="G32" s="183"/>
      <c r="H32" s="165"/>
      <c r="I32" s="165"/>
      <c r="J32" s="189"/>
    </row>
    <row r="33" spans="1:10" ht="30" customHeight="1">
      <c r="A33" s="174"/>
      <c r="B33" s="169"/>
      <c r="C33" s="155"/>
      <c r="D33" s="155"/>
      <c r="E33" s="154"/>
      <c r="F33" s="157"/>
      <c r="G33" s="181"/>
      <c r="H33" s="157"/>
      <c r="I33" s="157"/>
      <c r="J33" s="191"/>
    </row>
    <row r="34" spans="1:10" ht="30" customHeight="1">
      <c r="A34" s="174"/>
      <c r="B34" s="169"/>
      <c r="C34" s="155"/>
      <c r="D34" s="155"/>
      <c r="E34" s="154"/>
      <c r="F34" s="157"/>
      <c r="G34" s="181"/>
      <c r="H34" s="157"/>
      <c r="I34" s="157"/>
      <c r="J34" s="191"/>
    </row>
    <row r="35" spans="1:10" ht="30" customHeight="1">
      <c r="A35" s="175"/>
      <c r="B35" s="156" t="s">
        <v>236</v>
      </c>
      <c r="C35" s="156">
        <f>C28+C29+C30+C31</f>
        <v>15307</v>
      </c>
      <c r="D35" s="156">
        <f>D28+D29+D30+D31</f>
        <v>293</v>
      </c>
      <c r="E35" s="156">
        <f>C35+D35</f>
        <v>15600</v>
      </c>
      <c r="F35" s="157"/>
      <c r="G35" s="181" t="s">
        <v>244</v>
      </c>
      <c r="H35" s="157">
        <f>H25+H26+H29</f>
        <v>15307</v>
      </c>
      <c r="I35" s="157">
        <f>I25+I26+I29</f>
        <v>293</v>
      </c>
      <c r="J35" s="191">
        <f>+H35+I35</f>
        <v>15600</v>
      </c>
    </row>
    <row r="36" spans="1:10" ht="30" customHeight="1">
      <c r="A36" s="175"/>
      <c r="B36" s="156" t="s">
        <v>237</v>
      </c>
      <c r="C36" s="156">
        <f>C35-H35</f>
        <v>0</v>
      </c>
      <c r="D36" s="156">
        <f>D35-I35</f>
        <v>0</v>
      </c>
      <c r="E36" s="156">
        <f>C36+D36</f>
        <v>0</v>
      </c>
      <c r="F36" s="157"/>
      <c r="G36" s="181"/>
      <c r="H36" s="157"/>
      <c r="I36" s="157"/>
      <c r="J36" s="191"/>
    </row>
    <row r="37" spans="1:10" ht="30" customHeight="1" thickBot="1">
      <c r="A37" s="175"/>
      <c r="B37" s="172" t="s">
        <v>238</v>
      </c>
      <c r="C37" s="159">
        <v>0</v>
      </c>
      <c r="D37" s="159">
        <v>0</v>
      </c>
      <c r="E37" s="295">
        <f>C37+D37</f>
        <v>0</v>
      </c>
      <c r="F37" s="194"/>
      <c r="G37" s="185" t="s">
        <v>245</v>
      </c>
      <c r="H37" s="194">
        <v>0</v>
      </c>
      <c r="I37" s="194">
        <v>0</v>
      </c>
      <c r="J37" s="196">
        <f>+H37+I37</f>
        <v>0</v>
      </c>
    </row>
    <row r="38" spans="1:10" ht="30" customHeight="1" thickBot="1">
      <c r="A38" s="176"/>
      <c r="B38" s="297" t="s">
        <v>239</v>
      </c>
      <c r="C38" s="302">
        <f>+C35+C37</f>
        <v>15307</v>
      </c>
      <c r="D38" s="304">
        <f>+D35+D37</f>
        <v>293</v>
      </c>
      <c r="E38" s="302">
        <f>+E35+E37</f>
        <v>15600</v>
      </c>
      <c r="F38" s="298"/>
      <c r="G38" s="308" t="s">
        <v>246</v>
      </c>
      <c r="H38" s="296">
        <f>+H35+H37</f>
        <v>15307</v>
      </c>
      <c r="I38" s="305">
        <f>+I35+I37</f>
        <v>293</v>
      </c>
      <c r="J38" s="302">
        <f>H38+I38</f>
        <v>15600</v>
      </c>
    </row>
    <row r="39" spans="1:10" ht="30" customHeight="1">
      <c r="A39" s="177"/>
      <c r="B39" s="160" t="s">
        <v>248</v>
      </c>
      <c r="C39" s="160">
        <f>+C35+C20</f>
        <v>738019</v>
      </c>
      <c r="D39" s="160">
        <f>+D35+D20</f>
        <v>25278</v>
      </c>
      <c r="E39" s="160">
        <f>C39+D39</f>
        <v>763297</v>
      </c>
      <c r="F39" s="186"/>
      <c r="G39" s="186" t="s">
        <v>247</v>
      </c>
      <c r="H39" s="186">
        <f>+H20+H35</f>
        <v>738019</v>
      </c>
      <c r="I39" s="186">
        <f>+I20+I35</f>
        <v>25278</v>
      </c>
      <c r="J39" s="186">
        <f>H39+I39</f>
        <v>763297</v>
      </c>
    </row>
    <row r="40" spans="1:10" ht="22.5" customHeight="1">
      <c r="A40" s="178"/>
      <c r="B40" s="161" t="s">
        <v>3</v>
      </c>
      <c r="C40" s="161">
        <f>C23+C38</f>
        <v>738019</v>
      </c>
      <c r="D40" s="161">
        <f>D23+D38</f>
        <v>25278</v>
      </c>
      <c r="E40" s="162">
        <f>+C40+D40</f>
        <v>763297</v>
      </c>
      <c r="F40" s="188"/>
      <c r="G40" s="162" t="s">
        <v>4</v>
      </c>
      <c r="H40" s="162">
        <f>+H23+H38</f>
        <v>738019</v>
      </c>
      <c r="I40" s="162">
        <f>+I23+I38</f>
        <v>25278</v>
      </c>
      <c r="J40" s="187">
        <f>H40+I40</f>
        <v>763297</v>
      </c>
    </row>
    <row r="41" spans="1:10" ht="24" customHeight="1">
      <c r="A41" s="166"/>
      <c r="B41" s="153" t="s">
        <v>240</v>
      </c>
      <c r="C41" s="155">
        <f>C39-H39</f>
        <v>0</v>
      </c>
      <c r="D41" s="155">
        <f>D39-I39</f>
        <v>0</v>
      </c>
      <c r="E41" s="154">
        <f>C41+D41</f>
        <v>0</v>
      </c>
      <c r="F41" s="154"/>
      <c r="G41" s="153"/>
      <c r="H41" s="153"/>
      <c r="I41" s="153"/>
      <c r="J41" s="189"/>
    </row>
    <row r="42" spans="1:10" ht="24" customHeight="1" thickBot="1">
      <c r="A42" s="179"/>
      <c r="B42" s="163" t="s">
        <v>241</v>
      </c>
      <c r="C42" s="163">
        <f>C40-H40</f>
        <v>0</v>
      </c>
      <c r="D42" s="163">
        <f>D40-I40</f>
        <v>0</v>
      </c>
      <c r="E42" s="164">
        <f>C42+D42</f>
        <v>0</v>
      </c>
      <c r="F42" s="164"/>
      <c r="G42" s="163"/>
      <c r="H42" s="163"/>
      <c r="I42" s="163"/>
      <c r="J42" s="190"/>
    </row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/>
  <mergeCells count="11">
    <mergeCell ref="A8:E8"/>
    <mergeCell ref="B4:J4"/>
    <mergeCell ref="C2:G2"/>
    <mergeCell ref="C3:G3"/>
    <mergeCell ref="C1:G1"/>
    <mergeCell ref="A24:E24"/>
    <mergeCell ref="G24:J24"/>
    <mergeCell ref="I5:J5"/>
    <mergeCell ref="F7:G7"/>
    <mergeCell ref="A7:B7"/>
    <mergeCell ref="G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3"/>
  <headerFooter>
    <oddHeader>&amp;R2. sz. melléklet- a Társulás 2014. évre vonatkozó költségvetésének összevont pénzügyi mérlege</oddHeader>
  </headerFooter>
  <rowBreaks count="1" manualBreakCount="1">
    <brk id="23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SheetLayoutView="75" workbookViewId="0" topLeftCell="A1">
      <selection activeCell="B11" sqref="B11"/>
    </sheetView>
  </sheetViews>
  <sheetFormatPr defaultColWidth="9.140625" defaultRowHeight="12.75"/>
  <cols>
    <col min="1" max="1" width="8.28125" style="83" customWidth="1"/>
    <col min="2" max="2" width="55.421875" style="0" customWidth="1"/>
    <col min="3" max="3" width="14.28125" style="0" customWidth="1"/>
    <col min="4" max="4" width="13.00390625" style="83" customWidth="1"/>
    <col min="5" max="5" width="16.00390625" style="0" customWidth="1"/>
    <col min="6" max="6" width="5.8515625" style="0" customWidth="1"/>
    <col min="7" max="7" width="32.28125" style="0" customWidth="1"/>
    <col min="8" max="8" width="14.140625" style="0" customWidth="1"/>
    <col min="9" max="9" width="14.00390625" style="0" customWidth="1"/>
    <col min="10" max="10" width="14.57421875" style="0" customWidth="1"/>
  </cols>
  <sheetData>
    <row r="1" spans="2:10" ht="15.75">
      <c r="B1" s="289"/>
      <c r="C1" s="486" t="s">
        <v>327</v>
      </c>
      <c r="D1" s="486"/>
      <c r="E1" s="486"/>
      <c r="F1" s="486"/>
      <c r="G1" s="486"/>
      <c r="H1" s="289"/>
      <c r="I1" s="289"/>
      <c r="J1" s="289"/>
    </row>
    <row r="2" spans="1:10" ht="15.75">
      <c r="A2" s="286"/>
      <c r="B2" s="289"/>
      <c r="C2" s="486" t="s">
        <v>328</v>
      </c>
      <c r="D2" s="486"/>
      <c r="E2" s="486"/>
      <c r="F2" s="486"/>
      <c r="G2" s="486"/>
      <c r="H2" s="289"/>
      <c r="I2" s="84"/>
      <c r="J2" s="84"/>
    </row>
    <row r="3" spans="2:10" ht="15.75">
      <c r="B3" s="294"/>
      <c r="C3" s="487" t="s">
        <v>451</v>
      </c>
      <c r="D3" s="487"/>
      <c r="E3" s="487"/>
      <c r="F3" s="487"/>
      <c r="G3" s="487"/>
      <c r="H3" s="294"/>
      <c r="I3" s="294"/>
      <c r="J3" s="294"/>
    </row>
    <row r="4" spans="2:10" ht="15.75">
      <c r="B4" s="485"/>
      <c r="C4" s="485"/>
      <c r="D4" s="485"/>
      <c r="E4" s="485"/>
      <c r="F4" s="485"/>
      <c r="G4" s="485"/>
      <c r="H4" s="485"/>
      <c r="I4" s="485"/>
      <c r="J4" s="485"/>
    </row>
    <row r="5" spans="9:10" ht="12.75">
      <c r="I5" s="494" t="s">
        <v>36</v>
      </c>
      <c r="J5" s="494"/>
    </row>
    <row r="6" ht="13.5" thickBot="1"/>
    <row r="7" spans="1:10" ht="38.25">
      <c r="A7" s="496" t="s">
        <v>1</v>
      </c>
      <c r="B7" s="497"/>
      <c r="C7" s="152" t="s">
        <v>249</v>
      </c>
      <c r="D7" s="152" t="s">
        <v>250</v>
      </c>
      <c r="E7" s="152" t="s">
        <v>251</v>
      </c>
      <c r="F7" s="495" t="s">
        <v>2</v>
      </c>
      <c r="G7" s="495"/>
      <c r="H7" s="152" t="s">
        <v>249</v>
      </c>
      <c r="I7" s="152" t="s">
        <v>250</v>
      </c>
      <c r="J7" s="180" t="s">
        <v>251</v>
      </c>
    </row>
    <row r="8" spans="1:10" ht="12.75" customHeight="1">
      <c r="A8" s="488" t="s">
        <v>52</v>
      </c>
      <c r="B8" s="501"/>
      <c r="C8" s="501"/>
      <c r="D8" s="501"/>
      <c r="E8" s="502"/>
      <c r="F8" s="157"/>
      <c r="G8" s="498" t="s">
        <v>35</v>
      </c>
      <c r="H8" s="499"/>
      <c r="I8" s="499"/>
      <c r="J8" s="500"/>
    </row>
    <row r="9" spans="1:10" ht="24" customHeight="1">
      <c r="A9" s="166" t="s">
        <v>282</v>
      </c>
      <c r="B9" s="167" t="s">
        <v>53</v>
      </c>
      <c r="C9" s="153">
        <f>'2. sz. m._Költségvetési_mérleg'!C9</f>
        <v>55347</v>
      </c>
      <c r="D9" s="153">
        <f>'2. sz. m._Költségvetési_mérleg'!D9</f>
        <v>13057</v>
      </c>
      <c r="E9" s="153">
        <f>'2. sz. m._Költségvetési_mérleg'!E9</f>
        <v>68404</v>
      </c>
      <c r="F9" s="154" t="s">
        <v>303</v>
      </c>
      <c r="G9" s="182" t="s">
        <v>41</v>
      </c>
      <c r="H9" s="154">
        <f>'2. sz. m._Költségvetési_mérleg'!H9</f>
        <v>382926</v>
      </c>
      <c r="I9" s="154">
        <f>'2. sz. m._Költségvetési_mérleg'!I9</f>
        <v>16945</v>
      </c>
      <c r="J9" s="154">
        <f>'2. sz. m._Költségvetési_mérleg'!J9</f>
        <v>399871</v>
      </c>
    </row>
    <row r="10" spans="1:10" ht="24" customHeight="1">
      <c r="A10" s="168" t="s">
        <v>283</v>
      </c>
      <c r="B10" s="169" t="s">
        <v>225</v>
      </c>
      <c r="C10" s="153">
        <f>'2. sz. m._Költségvetési_mérleg'!C10</f>
        <v>0</v>
      </c>
      <c r="D10" s="153">
        <f>'2. sz. m._Költségvetési_mérleg'!D10</f>
        <v>0</v>
      </c>
      <c r="E10" s="153">
        <f>'2. sz. m._Költségvetési_mérleg'!E10</f>
        <v>0</v>
      </c>
      <c r="F10" s="154" t="s">
        <v>304</v>
      </c>
      <c r="G10" s="169" t="s">
        <v>223</v>
      </c>
      <c r="H10" s="154">
        <f>'2. sz. m._Költségvetési_mérleg'!H10</f>
        <v>109415</v>
      </c>
      <c r="I10" s="154">
        <f>'2. sz. m._Költségvetési_mérleg'!I10</f>
        <v>4575</v>
      </c>
      <c r="J10" s="154">
        <f>'2. sz. m._Költségvetési_mérleg'!J10</f>
        <v>113990</v>
      </c>
    </row>
    <row r="11" spans="1:10" ht="24" customHeight="1">
      <c r="A11" s="166" t="s">
        <v>456</v>
      </c>
      <c r="B11" s="169" t="s">
        <v>459</v>
      </c>
      <c r="C11" s="153">
        <f>'2. sz. m._Költségvetési_mérleg'!C11</f>
        <v>666865</v>
      </c>
      <c r="D11" s="153">
        <f>'2. sz. m._Költségvetési_mérleg'!D11</f>
        <v>11928</v>
      </c>
      <c r="E11" s="153">
        <f>'2. sz. m._Költségvetési_mérleg'!E11</f>
        <v>678793</v>
      </c>
      <c r="F11" s="154" t="s">
        <v>305</v>
      </c>
      <c r="G11" s="183" t="s">
        <v>224</v>
      </c>
      <c r="H11" s="154">
        <f>'2. sz. m._Költségvetési_mérleg'!H11</f>
        <v>229651</v>
      </c>
      <c r="I11" s="154">
        <f>'2. sz. m._Költségvetési_mérleg'!I11</f>
        <v>3465</v>
      </c>
      <c r="J11" s="154">
        <f>'2. sz. m._Költségvetési_mérleg'!J11</f>
        <v>233116</v>
      </c>
    </row>
    <row r="12" spans="1:10" ht="24" customHeight="1">
      <c r="A12" s="166" t="s">
        <v>284</v>
      </c>
      <c r="B12" s="169" t="s">
        <v>226</v>
      </c>
      <c r="C12" s="153">
        <f>'2. sz. m._Költségvetési_mérleg'!C12</f>
        <v>500</v>
      </c>
      <c r="D12" s="153">
        <f>'2. sz. m._Költségvetési_mérleg'!D12</f>
        <v>0</v>
      </c>
      <c r="E12" s="153">
        <f>'2. sz. m._Költségvetési_mérleg'!E12</f>
        <v>500</v>
      </c>
      <c r="F12" s="154" t="s">
        <v>306</v>
      </c>
      <c r="G12" s="169" t="s">
        <v>307</v>
      </c>
      <c r="H12" s="154">
        <f>'2. sz. m._Költségvetési_mérleg'!H12</f>
        <v>720</v>
      </c>
      <c r="I12" s="154">
        <f>'2. sz. m._Költségvetési_mérleg'!I12</f>
        <v>0</v>
      </c>
      <c r="J12" s="154">
        <f>'2. sz. m._Költségvetési_mérleg'!J12</f>
        <v>720</v>
      </c>
    </row>
    <row r="13" spans="1:10" ht="24" customHeight="1">
      <c r="A13" s="166" t="s">
        <v>286</v>
      </c>
      <c r="B13" s="169" t="s">
        <v>285</v>
      </c>
      <c r="C13" s="153">
        <f>'2. sz. m._Költségvetési_mérleg'!C13</f>
        <v>0</v>
      </c>
      <c r="D13" s="153">
        <f>'2. sz. m._Költségvetési_mérleg'!D13</f>
        <v>0</v>
      </c>
      <c r="E13" s="153">
        <f>'2. sz. m._Költségvetési_mérleg'!E13</f>
        <v>0</v>
      </c>
      <c r="F13" s="154" t="s">
        <v>308</v>
      </c>
      <c r="G13" s="169" t="s">
        <v>309</v>
      </c>
      <c r="H13" s="154">
        <f>'2. sz. m._Költségvetési_mérleg'!H13</f>
        <v>0</v>
      </c>
      <c r="I13" s="154">
        <f>'2. sz. m._Költségvetési_mérleg'!I13</f>
        <v>0</v>
      </c>
      <c r="J13" s="154">
        <f>'2. sz. m._Költségvetési_mérleg'!J13</f>
        <v>0</v>
      </c>
    </row>
    <row r="14" spans="1:10" ht="24" customHeight="1">
      <c r="A14" s="166" t="s">
        <v>289</v>
      </c>
      <c r="B14" s="169" t="s">
        <v>290</v>
      </c>
      <c r="C14" s="153">
        <f>'2. sz. m._Költségvetési_mérleg'!C14</f>
        <v>0</v>
      </c>
      <c r="D14" s="153">
        <f>'2. sz. m._Költségvetési_mérleg'!D14</f>
        <v>0</v>
      </c>
      <c r="E14" s="153">
        <f>'2. sz. m._Költségvetési_mérleg'!E14</f>
        <v>0</v>
      </c>
      <c r="F14" s="154" t="s">
        <v>310</v>
      </c>
      <c r="G14" s="169" t="s">
        <v>311</v>
      </c>
      <c r="H14" s="154">
        <f>'2. sz. m._Költségvetési_mérleg'!H14</f>
        <v>0</v>
      </c>
      <c r="I14" s="154">
        <f>'2. sz. m._Költségvetési_mérleg'!I14</f>
        <v>0</v>
      </c>
      <c r="J14" s="154">
        <f>'2. sz. m._Költségvetési_mérleg'!J14</f>
        <v>0</v>
      </c>
    </row>
    <row r="15" spans="1:10" ht="24" customHeight="1">
      <c r="A15" s="166" t="s">
        <v>291</v>
      </c>
      <c r="B15" s="169" t="s">
        <v>292</v>
      </c>
      <c r="C15" s="153">
        <f>'2. sz. m._Költségvetési_mérleg'!C15</f>
        <v>0</v>
      </c>
      <c r="D15" s="153">
        <f>'2. sz. m._Költségvetési_mérleg'!D15</f>
        <v>0</v>
      </c>
      <c r="E15" s="153">
        <f>'2. sz. m._Költségvetési_mérleg'!E15</f>
        <v>0</v>
      </c>
      <c r="F15" s="154" t="s">
        <v>312</v>
      </c>
      <c r="G15" s="169" t="s">
        <v>313</v>
      </c>
      <c r="H15" s="154">
        <f>'2. sz. m._Költségvetési_mérleg'!H15</f>
        <v>0</v>
      </c>
      <c r="I15" s="154">
        <f>'2. sz. m._Költségvetési_mérleg'!I15</f>
        <v>0</v>
      </c>
      <c r="J15" s="154">
        <f>'2. sz. m._Költségvetési_mérleg'!J15</f>
        <v>0</v>
      </c>
    </row>
    <row r="16" spans="1:10" ht="24" customHeight="1">
      <c r="A16" s="166"/>
      <c r="B16" s="169"/>
      <c r="C16" s="153"/>
      <c r="D16" s="153"/>
      <c r="E16" s="153"/>
      <c r="F16" s="154" t="s">
        <v>314</v>
      </c>
      <c r="G16" s="169" t="s">
        <v>227</v>
      </c>
      <c r="H16" s="154">
        <f>'2. sz. m._Költségvetési_mérleg'!H16</f>
        <v>0</v>
      </c>
      <c r="I16" s="154">
        <f>'2. sz. m._Költségvetési_mérleg'!I16</f>
        <v>0</v>
      </c>
      <c r="J16" s="154">
        <f>'2. sz. m._Költségvetési_mérleg'!J16</f>
        <v>0</v>
      </c>
    </row>
    <row r="17" spans="1:10" ht="24" customHeight="1">
      <c r="A17" s="170"/>
      <c r="B17" s="171"/>
      <c r="C17" s="153"/>
      <c r="D17" s="153"/>
      <c r="E17" s="153"/>
      <c r="F17" s="165" t="s">
        <v>315</v>
      </c>
      <c r="G17" s="183" t="s">
        <v>316</v>
      </c>
      <c r="H17" s="154">
        <f>'2. sz. m._Költségvetési_mérleg'!H17</f>
        <v>0</v>
      </c>
      <c r="I17" s="154">
        <f>'2. sz. m._Költségvetési_mérleg'!I17</f>
        <v>0</v>
      </c>
      <c r="J17" s="154">
        <f>'2. sz. m._Költségvetési_mérleg'!J17</f>
        <v>0</v>
      </c>
    </row>
    <row r="18" spans="1:10" ht="24" customHeight="1">
      <c r="A18" s="166"/>
      <c r="B18" s="169"/>
      <c r="C18" s="153"/>
      <c r="D18" s="153"/>
      <c r="E18" s="153"/>
      <c r="F18" s="154" t="s">
        <v>317</v>
      </c>
      <c r="G18" s="183" t="s">
        <v>318</v>
      </c>
      <c r="H18" s="154">
        <f>'2. sz. m._Költségvetési_mérleg'!H18</f>
        <v>0</v>
      </c>
      <c r="I18" s="154">
        <f>'2. sz. m._Költségvetési_mérleg'!I18</f>
        <v>0</v>
      </c>
      <c r="J18" s="154">
        <f>'2. sz. m._Költségvetési_mérleg'!J18</f>
        <v>0</v>
      </c>
    </row>
    <row r="19" spans="1:10" ht="24" customHeight="1">
      <c r="A19" s="166"/>
      <c r="B19" s="169"/>
      <c r="C19" s="153"/>
      <c r="D19" s="153"/>
      <c r="E19" s="153"/>
      <c r="F19" s="154"/>
      <c r="G19" s="183"/>
      <c r="H19" s="154"/>
      <c r="I19" s="154"/>
      <c r="J19" s="154"/>
    </row>
    <row r="20" spans="1:10" ht="24" customHeight="1">
      <c r="A20" s="170"/>
      <c r="B20" s="156" t="s">
        <v>228</v>
      </c>
      <c r="C20" s="156">
        <f>'2. sz. m._Költségvetési_mérleg'!C20</f>
        <v>722712</v>
      </c>
      <c r="D20" s="156">
        <f>'2. sz. m._Költségvetési_mérleg'!D20</f>
        <v>24985</v>
      </c>
      <c r="E20" s="156">
        <f>'2. sz. m._Költségvetési_mérleg'!E20</f>
        <v>747697</v>
      </c>
      <c r="F20" s="157"/>
      <c r="G20" s="181" t="s">
        <v>229</v>
      </c>
      <c r="H20" s="157">
        <f>'2. sz. m._Költségvetési_mérleg'!H20</f>
        <v>722712</v>
      </c>
      <c r="I20" s="157">
        <f>'2. sz. m._Költségvetési_mérleg'!I20</f>
        <v>24985</v>
      </c>
      <c r="J20" s="157">
        <f>'2. sz. m._Költségvetési_mérleg'!J20</f>
        <v>747697</v>
      </c>
    </row>
    <row r="21" spans="1:10" ht="24" customHeight="1">
      <c r="A21" s="166"/>
      <c r="B21" s="156" t="s">
        <v>230</v>
      </c>
      <c r="C21" s="156">
        <f>'2. sz. m._Költségvetési_mérleg'!C21</f>
        <v>0</v>
      </c>
      <c r="D21" s="156">
        <f>'2. sz. m._Költségvetési_mérleg'!D21</f>
        <v>0</v>
      </c>
      <c r="E21" s="156">
        <f>'2. sz. m._Költségvetési_mérleg'!E21</f>
        <v>0</v>
      </c>
      <c r="F21" s="157"/>
      <c r="G21" s="181"/>
      <c r="H21" s="154"/>
      <c r="I21" s="154"/>
      <c r="J21" s="154"/>
    </row>
    <row r="22" spans="1:10" ht="24" customHeight="1" thickBot="1">
      <c r="A22" s="166"/>
      <c r="B22" s="172" t="s">
        <v>231</v>
      </c>
      <c r="C22" s="301">
        <f>'2. sz. m._Költségvetési_mérleg'!C22</f>
        <v>0</v>
      </c>
      <c r="D22" s="301">
        <f>'2. sz. m._Költségvetési_mérleg'!D22</f>
        <v>0</v>
      </c>
      <c r="E22" s="301">
        <f>'2. sz. m._Költségvetési_mérleg'!E22</f>
        <v>0</v>
      </c>
      <c r="F22" s="158"/>
      <c r="G22" s="184" t="s">
        <v>232</v>
      </c>
      <c r="H22" s="158">
        <f>'2. sz. m._Költségvetési_mérleg'!H22</f>
        <v>0</v>
      </c>
      <c r="I22" s="158">
        <f>'2. sz. m._Költségvetési_mérleg'!I22</f>
        <v>0</v>
      </c>
      <c r="J22" s="158">
        <f>'2. sz. m._Költségvetési_mérleg'!J22</f>
        <v>0</v>
      </c>
    </row>
    <row r="23" spans="1:10" ht="24" customHeight="1" thickBot="1">
      <c r="A23" s="173"/>
      <c r="B23" s="297" t="s">
        <v>233</v>
      </c>
      <c r="C23" s="302">
        <f>'2. sz. m._Költségvetési_mérleg'!C23</f>
        <v>722712</v>
      </c>
      <c r="D23" s="304">
        <f>'2. sz. m._Költségvetési_mérleg'!D23</f>
        <v>24985</v>
      </c>
      <c r="E23" s="302">
        <f>'2. sz. m._Költségvetési_mérleg'!E23</f>
        <v>747697</v>
      </c>
      <c r="F23" s="298"/>
      <c r="G23" s="303" t="s">
        <v>234</v>
      </c>
      <c r="H23" s="296">
        <f>'2. sz. m._Költségvetési_mérleg'!H23</f>
        <v>722712</v>
      </c>
      <c r="I23" s="305">
        <f>'2. sz. m._Költségvetési_mérleg'!I23</f>
        <v>24985</v>
      </c>
      <c r="J23" s="296">
        <f>'2. sz. m._Költségvetési_mérleg'!J23</f>
        <v>747697</v>
      </c>
    </row>
  </sheetData>
  <sheetProtection/>
  <mergeCells count="9">
    <mergeCell ref="C2:G2"/>
    <mergeCell ref="C1:G1"/>
    <mergeCell ref="C3:G3"/>
    <mergeCell ref="A8:E8"/>
    <mergeCell ref="G8:J8"/>
    <mergeCell ref="I5:J5"/>
    <mergeCell ref="B4:J4"/>
    <mergeCell ref="A7:B7"/>
    <mergeCell ref="F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3"/>
  <headerFooter alignWithMargins="0">
    <oddHeader>&amp;R3.sz. melléklet- ATársulás  működési célú bevételeinek és kiadásainak részmérlege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70" zoomScaleNormal="70" workbookViewId="0" topLeftCell="A1">
      <selection activeCell="H11" sqref="H11"/>
    </sheetView>
  </sheetViews>
  <sheetFormatPr defaultColWidth="9.140625" defaultRowHeight="12.75"/>
  <cols>
    <col min="1" max="1" width="4.00390625" style="83" customWidth="1"/>
    <col min="2" max="2" width="48.7109375" style="97" customWidth="1"/>
    <col min="3" max="3" width="14.421875" style="150" customWidth="1"/>
    <col min="4" max="4" width="12.28125" style="150" customWidth="1"/>
    <col min="5" max="5" width="14.140625" style="151" customWidth="1"/>
    <col min="6" max="6" width="4.00390625" style="83" customWidth="1"/>
    <col min="7" max="7" width="45.28125" style="50" customWidth="1"/>
    <col min="8" max="8" width="13.57421875" style="0" customWidth="1"/>
    <col min="9" max="9" width="11.7109375" style="0" customWidth="1"/>
    <col min="10" max="10" width="11.421875" style="0" customWidth="1"/>
  </cols>
  <sheetData>
    <row r="1" spans="2:10" ht="15.75">
      <c r="B1" s="289"/>
      <c r="C1" s="486" t="s">
        <v>327</v>
      </c>
      <c r="D1" s="486"/>
      <c r="E1" s="486"/>
      <c r="F1" s="486"/>
      <c r="G1" s="486"/>
      <c r="H1" s="289"/>
      <c r="I1" s="289"/>
      <c r="J1" s="289"/>
    </row>
    <row r="2" spans="1:10" ht="15.75">
      <c r="A2" s="286"/>
      <c r="B2" s="289"/>
      <c r="C2" s="486" t="s">
        <v>329</v>
      </c>
      <c r="D2" s="486"/>
      <c r="E2" s="486"/>
      <c r="F2" s="486"/>
      <c r="G2" s="486"/>
      <c r="H2" s="289"/>
      <c r="I2" s="84"/>
      <c r="J2" s="84"/>
    </row>
    <row r="3" spans="2:11" ht="14.25" customHeight="1">
      <c r="B3" s="294"/>
      <c r="C3" s="487" t="s">
        <v>451</v>
      </c>
      <c r="D3" s="487"/>
      <c r="E3" s="487"/>
      <c r="F3" s="487"/>
      <c r="G3" s="487"/>
      <c r="H3" s="294"/>
      <c r="I3" s="294"/>
      <c r="J3" s="294"/>
      <c r="K3" s="294"/>
    </row>
    <row r="4" spans="2:10" ht="15.75">
      <c r="B4" s="290"/>
      <c r="C4" s="290"/>
      <c r="D4" s="290"/>
      <c r="E4" s="290"/>
      <c r="F4" s="290"/>
      <c r="G4" s="290"/>
      <c r="H4" s="290"/>
      <c r="I4" s="290"/>
      <c r="J4" s="290"/>
    </row>
    <row r="5" spans="9:10" ht="12.75">
      <c r="I5" s="494" t="s">
        <v>36</v>
      </c>
      <c r="J5" s="494"/>
    </row>
    <row r="6" ht="13.5" thickBot="1"/>
    <row r="7" spans="1:10" ht="48.75" customHeight="1" thickBot="1">
      <c r="A7" s="496" t="s">
        <v>1</v>
      </c>
      <c r="B7" s="497"/>
      <c r="C7" s="152" t="s">
        <v>249</v>
      </c>
      <c r="D7" s="152" t="s">
        <v>250</v>
      </c>
      <c r="E7" s="152" t="s">
        <v>251</v>
      </c>
      <c r="F7" s="495" t="s">
        <v>2</v>
      </c>
      <c r="G7" s="495"/>
      <c r="H7" s="152" t="s">
        <v>249</v>
      </c>
      <c r="I7" s="152" t="s">
        <v>250</v>
      </c>
      <c r="J7" s="180" t="s">
        <v>251</v>
      </c>
    </row>
    <row r="8" spans="1:10" ht="24" customHeight="1">
      <c r="A8" s="503" t="s">
        <v>242</v>
      </c>
      <c r="B8" s="489"/>
      <c r="C8" s="489"/>
      <c r="D8" s="489"/>
      <c r="E8" s="490"/>
      <c r="F8" s="193"/>
      <c r="G8" s="504" t="s">
        <v>18</v>
      </c>
      <c r="H8" s="505"/>
      <c r="I8" s="505"/>
      <c r="J8" s="506"/>
    </row>
    <row r="9" spans="1:10" ht="24" customHeight="1">
      <c r="A9" s="168" t="s">
        <v>293</v>
      </c>
      <c r="B9" s="167" t="s">
        <v>235</v>
      </c>
      <c r="C9" s="153">
        <f>'2. sz. m._Költségvetési_mérleg'!C25</f>
        <v>0</v>
      </c>
      <c r="D9" s="153">
        <f>'2. sz. m._Költségvetési_mérleg'!D25</f>
        <v>0</v>
      </c>
      <c r="E9" s="153">
        <f>'2. sz. m._Költségvetési_mérleg'!E25</f>
        <v>0</v>
      </c>
      <c r="F9" s="165" t="s">
        <v>319</v>
      </c>
      <c r="G9" s="300" t="s">
        <v>33</v>
      </c>
      <c r="H9" s="195">
        <f>'2. sz. m._Költségvetési_mérleg'!H25</f>
        <v>15307</v>
      </c>
      <c r="I9" s="195">
        <f>'2. sz. m._Költségvetési_mérleg'!I25</f>
        <v>293</v>
      </c>
      <c r="J9" s="195">
        <f>'2. sz. m._Költségvetési_mérleg'!J25</f>
        <v>15600</v>
      </c>
    </row>
    <row r="10" spans="1:10" ht="24" customHeight="1">
      <c r="A10" s="168" t="s">
        <v>294</v>
      </c>
      <c r="B10" s="169" t="s">
        <v>295</v>
      </c>
      <c r="C10" s="153">
        <f>'2. sz. m._Költségvetési_mérleg'!C26</f>
        <v>0</v>
      </c>
      <c r="D10" s="153">
        <f>'2. sz. m._Költségvetési_mérleg'!D26</f>
        <v>0</v>
      </c>
      <c r="E10" s="153">
        <f>'2. sz. m._Költségvetési_mérleg'!E26</f>
        <v>0</v>
      </c>
      <c r="F10" s="165" t="s">
        <v>320</v>
      </c>
      <c r="G10" s="169" t="s">
        <v>34</v>
      </c>
      <c r="H10" s="195">
        <f>'2. sz. m._Költségvetési_mérleg'!H26</f>
        <v>0</v>
      </c>
      <c r="I10" s="195">
        <f>'2. sz. m._Költségvetési_mérleg'!I26</f>
        <v>0</v>
      </c>
      <c r="J10" s="195">
        <f>'2. sz. m._Költségvetési_mérleg'!J26</f>
        <v>0</v>
      </c>
    </row>
    <row r="11" spans="1:10" ht="24" customHeight="1">
      <c r="A11" s="168" t="s">
        <v>296</v>
      </c>
      <c r="B11" s="169" t="s">
        <v>297</v>
      </c>
      <c r="C11" s="301">
        <f>'2. sz. m._Költségvetési_mérleg'!C27</f>
        <v>0</v>
      </c>
      <c r="D11" s="301">
        <f>'2. sz. m._Költségvetési_mérleg'!D27</f>
        <v>0</v>
      </c>
      <c r="E11" s="301">
        <f>'2. sz. m._Költségvetési_mérleg'!E27</f>
        <v>0</v>
      </c>
      <c r="F11" s="165" t="s">
        <v>321</v>
      </c>
      <c r="G11" s="300" t="s">
        <v>325</v>
      </c>
      <c r="H11" s="195">
        <f>'2. sz. m._Költségvetési_mérleg'!H27</f>
        <v>0</v>
      </c>
      <c r="I11" s="195">
        <f>'2. sz. m._Költségvetési_mérleg'!I27</f>
        <v>0</v>
      </c>
      <c r="J11" s="195">
        <f>'2. sz. m._Költségvetési_mérleg'!J27</f>
        <v>0</v>
      </c>
    </row>
    <row r="12" spans="1:10" ht="24" customHeight="1">
      <c r="A12" s="170" t="s">
        <v>299</v>
      </c>
      <c r="B12" s="316" t="s">
        <v>298</v>
      </c>
      <c r="C12" s="156">
        <f>'2. sz. m._Költségvetési_mérleg'!C28</f>
        <v>0</v>
      </c>
      <c r="D12" s="156">
        <f>'2. sz. m._Költségvetési_mérleg'!D28</f>
        <v>0</v>
      </c>
      <c r="E12" s="156">
        <f>'2. sz. m._Költségvetési_mérleg'!E28</f>
        <v>0</v>
      </c>
      <c r="F12" s="317" t="s">
        <v>322</v>
      </c>
      <c r="G12" s="300" t="s">
        <v>326</v>
      </c>
      <c r="H12" s="195">
        <f>'2. sz. m._Költségvetési_mérleg'!H28</f>
        <v>0</v>
      </c>
      <c r="I12" s="195">
        <f>'2. sz. m._Költségvetési_mérleg'!I28</f>
        <v>0</v>
      </c>
      <c r="J12" s="195">
        <f>'2. sz. m._Költségvetési_mérleg'!J28</f>
        <v>0</v>
      </c>
    </row>
    <row r="13" spans="1:10" ht="24" customHeight="1">
      <c r="A13" s="168" t="s">
        <v>300</v>
      </c>
      <c r="B13" s="169" t="s">
        <v>243</v>
      </c>
      <c r="C13" s="318">
        <f>'2. sz. m._Költségvetési_mérleg'!C29</f>
        <v>0</v>
      </c>
      <c r="D13" s="318">
        <f>'2. sz. m._Költségvetési_mérleg'!D29</f>
        <v>0</v>
      </c>
      <c r="E13" s="318">
        <f>'2. sz. m._Költségvetési_mérleg'!E29</f>
        <v>0</v>
      </c>
      <c r="F13" s="157" t="s">
        <v>323</v>
      </c>
      <c r="G13" s="181" t="s">
        <v>324</v>
      </c>
      <c r="H13" s="314">
        <f>'2. sz. m._Költségvetési_mérleg'!H29</f>
        <v>0</v>
      </c>
      <c r="I13" s="314">
        <f>'2. sz. m._Költségvetési_mérleg'!I29</f>
        <v>0</v>
      </c>
      <c r="J13" s="314">
        <f>'2. sz. m._Költségvetési_mérleg'!J29</f>
        <v>0</v>
      </c>
    </row>
    <row r="14" spans="1:10" ht="30" customHeight="1">
      <c r="A14" s="169" t="s">
        <v>301</v>
      </c>
      <c r="B14" s="169" t="s">
        <v>302</v>
      </c>
      <c r="C14" s="153">
        <f>'2. sz. m._Költségvetési_mérleg'!C30</f>
        <v>0</v>
      </c>
      <c r="D14" s="153">
        <f>'2. sz. m._Költségvetési_mérleg'!D30</f>
        <v>0</v>
      </c>
      <c r="E14" s="153">
        <f>'2. sz. m._Költségvetési_mérleg'!E30</f>
        <v>0</v>
      </c>
      <c r="F14" s="157"/>
      <c r="G14" s="183"/>
      <c r="H14" s="195"/>
      <c r="I14" s="195"/>
      <c r="J14" s="195"/>
    </row>
    <row r="15" spans="1:10" ht="30" customHeight="1">
      <c r="A15" s="174" t="s">
        <v>457</v>
      </c>
      <c r="B15" s="169" t="s">
        <v>458</v>
      </c>
      <c r="C15" s="153">
        <f>'2. sz. m._Költségvetési_mérleg'!C31</f>
        <v>15307</v>
      </c>
      <c r="D15" s="153">
        <f>'2. sz. m._Költségvetési_mérleg'!D31</f>
        <v>293</v>
      </c>
      <c r="E15" s="153">
        <f>'2. sz. m._Költségvetési_mérleg'!E31</f>
        <v>15600</v>
      </c>
      <c r="F15" s="157"/>
      <c r="G15" s="183"/>
      <c r="H15" s="195"/>
      <c r="I15" s="195"/>
      <c r="J15" s="195"/>
    </row>
    <row r="16" spans="1:10" ht="30" customHeight="1">
      <c r="A16" s="174"/>
      <c r="B16" s="169"/>
      <c r="C16" s="153"/>
      <c r="D16" s="153"/>
      <c r="E16" s="153"/>
      <c r="F16" s="157"/>
      <c r="G16" s="183"/>
      <c r="H16" s="195"/>
      <c r="I16" s="195"/>
      <c r="J16" s="195"/>
    </row>
    <row r="17" spans="1:10" ht="30" customHeight="1">
      <c r="A17" s="174"/>
      <c r="B17" s="169"/>
      <c r="C17" s="153"/>
      <c r="D17" s="153"/>
      <c r="E17" s="153"/>
      <c r="F17" s="157"/>
      <c r="G17" s="181"/>
      <c r="H17" s="195"/>
      <c r="I17" s="195"/>
      <c r="J17" s="195"/>
    </row>
    <row r="18" spans="1:10" ht="30" customHeight="1">
      <c r="A18" s="174"/>
      <c r="B18" s="169"/>
      <c r="C18" s="153"/>
      <c r="D18" s="153"/>
      <c r="E18" s="153"/>
      <c r="F18" s="157"/>
      <c r="G18" s="181"/>
      <c r="H18" s="195"/>
      <c r="I18" s="195"/>
      <c r="J18" s="195"/>
    </row>
    <row r="19" spans="1:10" ht="30" customHeight="1">
      <c r="A19" s="175"/>
      <c r="B19" s="156" t="s">
        <v>236</v>
      </c>
      <c r="C19" s="156">
        <f>'2. sz. m._Költségvetési_mérleg'!C35</f>
        <v>15307</v>
      </c>
      <c r="D19" s="156">
        <f>'2. sz. m._Költségvetési_mérleg'!D35</f>
        <v>293</v>
      </c>
      <c r="E19" s="156">
        <f>'2. sz. m._Költségvetési_mérleg'!E35</f>
        <v>15600</v>
      </c>
      <c r="F19" s="157"/>
      <c r="G19" s="181" t="s">
        <v>244</v>
      </c>
      <c r="H19" s="314">
        <f>'2. sz. m._Költségvetési_mérleg'!H35</f>
        <v>15307</v>
      </c>
      <c r="I19" s="314">
        <f>'2. sz. m._Költségvetési_mérleg'!I35</f>
        <v>293</v>
      </c>
      <c r="J19" s="314">
        <f>'2. sz. m._Költségvetési_mérleg'!J35</f>
        <v>15600</v>
      </c>
    </row>
    <row r="20" spans="1:10" ht="30" customHeight="1">
      <c r="A20" s="175"/>
      <c r="B20" s="156" t="s">
        <v>237</v>
      </c>
      <c r="C20" s="156">
        <f>'2. sz. m._Költségvetési_mérleg'!C36</f>
        <v>0</v>
      </c>
      <c r="D20" s="156">
        <f>'2. sz. m._Költségvetési_mérleg'!D36</f>
        <v>0</v>
      </c>
      <c r="E20" s="156">
        <f>'2. sz. m._Költségvetési_mérleg'!E36</f>
        <v>0</v>
      </c>
      <c r="F20" s="157"/>
      <c r="G20" s="181"/>
      <c r="H20" s="195"/>
      <c r="I20" s="195"/>
      <c r="J20" s="195"/>
    </row>
    <row r="21" spans="1:10" ht="30" customHeight="1" thickBot="1">
      <c r="A21" s="175"/>
      <c r="B21" s="172" t="s">
        <v>238</v>
      </c>
      <c r="C21" s="301">
        <f>'2. sz. m._Költségvetési_mérleg'!C37</f>
        <v>0</v>
      </c>
      <c r="D21" s="301">
        <f>'2. sz. m._Költségvetési_mérleg'!D37</f>
        <v>0</v>
      </c>
      <c r="E21" s="301">
        <f>'2. sz. m._Költségvetési_mérleg'!E37</f>
        <v>0</v>
      </c>
      <c r="F21" s="194"/>
      <c r="G21" s="185" t="s">
        <v>245</v>
      </c>
      <c r="H21" s="192">
        <f>'2. sz. m._Költségvetési_mérleg'!H37</f>
        <v>0</v>
      </c>
      <c r="I21" s="192">
        <f>'2. sz. m._Költségvetési_mérleg'!I37</f>
        <v>0</v>
      </c>
      <c r="J21" s="192">
        <f>'2. sz. m._Költségvetési_mérleg'!J37</f>
        <v>0</v>
      </c>
    </row>
    <row r="22" spans="1:10" ht="30" customHeight="1" thickBot="1">
      <c r="A22" s="309"/>
      <c r="B22" s="297" t="s">
        <v>239</v>
      </c>
      <c r="C22" s="302">
        <f>'2. sz. m._Költségvetési_mérleg'!C38</f>
        <v>15307</v>
      </c>
      <c r="D22" s="304">
        <f>'2. sz. m._Költségvetési_mérleg'!D38</f>
        <v>293</v>
      </c>
      <c r="E22" s="302">
        <f>'2. sz. m._Költségvetési_mérleg'!E38</f>
        <v>15600</v>
      </c>
      <c r="F22" s="298"/>
      <c r="G22" s="308" t="s">
        <v>246</v>
      </c>
      <c r="H22" s="307">
        <f>'2. sz. m._Költségvetési_mérleg'!H38</f>
        <v>15307</v>
      </c>
      <c r="I22" s="315">
        <f>'2. sz. m._Költségvetési_mérleg'!I38</f>
        <v>293</v>
      </c>
      <c r="J22" s="307">
        <f>'2. sz. m._Költségvetési_mérleg'!J38</f>
        <v>15600</v>
      </c>
    </row>
    <row r="23" spans="1:10" s="278" customFormat="1" ht="30" customHeight="1">
      <c r="A23" s="310"/>
      <c r="B23" s="311"/>
      <c r="C23" s="311"/>
      <c r="D23" s="311"/>
      <c r="E23" s="311"/>
      <c r="F23" s="312"/>
      <c r="G23" s="313"/>
      <c r="H23" s="312"/>
      <c r="I23" s="312"/>
      <c r="J23" s="312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/>
  <mergeCells count="8">
    <mergeCell ref="A8:E8"/>
    <mergeCell ref="G8:J8"/>
    <mergeCell ref="I5:J5"/>
    <mergeCell ref="F7:G7"/>
    <mergeCell ref="C1:G1"/>
    <mergeCell ref="C2:G2"/>
    <mergeCell ref="C3:G3"/>
    <mergeCell ref="A7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&amp;R4. sz. melléklet- A társulás felhalmozási célú részmérlege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31">
      <selection activeCell="B14" sqref="B14"/>
    </sheetView>
  </sheetViews>
  <sheetFormatPr defaultColWidth="9.140625" defaultRowHeight="12.75"/>
  <cols>
    <col min="1" max="1" width="4.57421875" style="26" customWidth="1"/>
    <col min="2" max="2" width="4.8515625" style="26" customWidth="1"/>
    <col min="3" max="3" width="6.57421875" style="26" customWidth="1"/>
    <col min="4" max="6" width="9.140625" style="26" customWidth="1"/>
    <col min="7" max="7" width="9.7109375" style="26" customWidth="1"/>
    <col min="8" max="8" width="9.140625" style="26" customWidth="1"/>
    <col min="9" max="9" width="11.421875" style="9" customWidth="1"/>
    <col min="10" max="10" width="14.28125" style="112" customWidth="1"/>
    <col min="11" max="11" width="0" style="0" hidden="1" customWidth="1"/>
  </cols>
  <sheetData>
    <row r="1" spans="1:10" ht="18" customHeight="1">
      <c r="A1" s="507" t="s">
        <v>327</v>
      </c>
      <c r="B1" s="507"/>
      <c r="C1" s="507"/>
      <c r="D1" s="507"/>
      <c r="E1" s="507"/>
      <c r="F1" s="507"/>
      <c r="G1" s="507"/>
      <c r="H1" s="507"/>
      <c r="I1" s="507"/>
      <c r="J1" s="507"/>
    </row>
    <row r="2" spans="1:10" ht="18" customHeight="1">
      <c r="A2" s="293"/>
      <c r="B2" s="293"/>
      <c r="C2" s="293"/>
      <c r="D2" s="487" t="s">
        <v>451</v>
      </c>
      <c r="E2" s="487"/>
      <c r="F2" s="487"/>
      <c r="G2" s="487"/>
      <c r="H2" s="487"/>
      <c r="I2" s="16"/>
      <c r="J2" s="16"/>
    </row>
    <row r="3" spans="1:10" ht="18" customHeight="1">
      <c r="A3" s="16"/>
      <c r="B3" s="16"/>
      <c r="C3" s="16"/>
      <c r="D3" s="485"/>
      <c r="E3" s="485"/>
      <c r="F3" s="485"/>
      <c r="G3" s="485"/>
      <c r="H3" s="485"/>
      <c r="I3" s="89"/>
      <c r="J3" s="107"/>
    </row>
    <row r="4" spans="1:10" ht="18" customHeight="1">
      <c r="A4" s="17"/>
      <c r="B4" s="17"/>
      <c r="C4" s="17"/>
      <c r="D4" s="17"/>
      <c r="E4" s="17"/>
      <c r="F4" s="17"/>
      <c r="G4" s="17"/>
      <c r="H4" s="17"/>
      <c r="I4" s="508" t="s">
        <v>36</v>
      </c>
      <c r="J4" s="508"/>
    </row>
    <row r="5" spans="1:10" ht="18" customHeight="1">
      <c r="A5" s="17"/>
      <c r="B5" s="17"/>
      <c r="C5" s="17"/>
      <c r="D5" s="17"/>
      <c r="E5" s="17"/>
      <c r="F5" s="17"/>
      <c r="G5" s="17"/>
      <c r="H5" s="17"/>
      <c r="I5" s="90"/>
      <c r="J5" s="108"/>
    </row>
    <row r="6" spans="1:10" s="19" customFormat="1" ht="18" customHeight="1">
      <c r="A6" s="18" t="s">
        <v>37</v>
      </c>
      <c r="B6" s="18"/>
      <c r="C6" s="18"/>
      <c r="D6" s="18"/>
      <c r="E6" s="18"/>
      <c r="F6" s="18"/>
      <c r="G6" s="18"/>
      <c r="H6" s="18"/>
      <c r="I6" s="42"/>
      <c r="J6" s="109">
        <f>J8+J13+J17+J22+J26+J30</f>
        <v>747697</v>
      </c>
    </row>
    <row r="7" spans="1:10" s="19" customFormat="1" ht="18" customHeight="1">
      <c r="A7" s="18"/>
      <c r="B7" s="18"/>
      <c r="C7" s="18"/>
      <c r="D7" s="18"/>
      <c r="E7" s="18"/>
      <c r="F7" s="18"/>
      <c r="G7" s="18"/>
      <c r="H7" s="18"/>
      <c r="I7" s="42"/>
      <c r="J7" s="109"/>
    </row>
    <row r="8" spans="1:11" ht="18" customHeight="1">
      <c r="A8" s="20"/>
      <c r="B8" s="21" t="s">
        <v>38</v>
      </c>
      <c r="C8" s="20"/>
      <c r="D8" s="20"/>
      <c r="E8" s="20"/>
      <c r="F8" s="17"/>
      <c r="G8" s="17"/>
      <c r="H8" s="17"/>
      <c r="I8" s="41"/>
      <c r="J8" s="110">
        <f>I9+I10+I11</f>
        <v>68404</v>
      </c>
      <c r="K8" s="469" t="s">
        <v>447</v>
      </c>
    </row>
    <row r="9" spans="1:10" ht="18" customHeight="1">
      <c r="A9" s="20"/>
      <c r="B9" s="21"/>
      <c r="C9" s="22" t="s">
        <v>89</v>
      </c>
      <c r="D9" s="20"/>
      <c r="E9" s="20"/>
      <c r="F9" s="17"/>
      <c r="G9" s="17"/>
      <c r="H9" s="17"/>
      <c r="I9" s="93">
        <v>13007</v>
      </c>
      <c r="J9" s="93"/>
    </row>
    <row r="10" spans="1:10" ht="18" customHeight="1">
      <c r="A10" s="17"/>
      <c r="B10" s="17"/>
      <c r="C10" s="20" t="s">
        <v>97</v>
      </c>
      <c r="D10" s="17"/>
      <c r="E10" s="17"/>
      <c r="F10" s="17"/>
      <c r="G10" s="17"/>
      <c r="H10" s="17"/>
      <c r="I10" s="41">
        <v>0</v>
      </c>
      <c r="J10" s="93"/>
    </row>
    <row r="11" spans="1:10" ht="18" customHeight="1">
      <c r="A11" s="17"/>
      <c r="B11" s="17"/>
      <c r="C11" s="20" t="s">
        <v>98</v>
      </c>
      <c r="D11" s="17"/>
      <c r="E11" s="17"/>
      <c r="F11" s="17"/>
      <c r="G11" s="17"/>
      <c r="H11" s="17"/>
      <c r="I11" s="41">
        <v>55397</v>
      </c>
      <c r="J11" s="93"/>
    </row>
    <row r="12" spans="1:11" ht="18" customHeight="1">
      <c r="A12" s="17"/>
      <c r="B12" s="17"/>
      <c r="C12" s="20"/>
      <c r="D12" s="17"/>
      <c r="E12" s="17"/>
      <c r="F12" s="17"/>
      <c r="G12" s="17"/>
      <c r="H12" s="17"/>
      <c r="I12" s="41"/>
      <c r="J12" s="93"/>
      <c r="K12" s="470"/>
    </row>
    <row r="13" spans="1:11" ht="18" customHeight="1">
      <c r="A13" s="17"/>
      <c r="B13" s="21" t="s">
        <v>471</v>
      </c>
      <c r="C13" s="17"/>
      <c r="D13" s="17"/>
      <c r="E13" s="17"/>
      <c r="F13" s="17"/>
      <c r="G13" s="17"/>
      <c r="H13" s="17"/>
      <c r="I13" s="41"/>
      <c r="J13" s="110">
        <f>I14+I15</f>
        <v>678793</v>
      </c>
      <c r="K13" s="469" t="s">
        <v>448</v>
      </c>
    </row>
    <row r="14" spans="1:10" ht="18" customHeight="1">
      <c r="A14" s="17"/>
      <c r="B14" s="17"/>
      <c r="C14" s="20" t="s">
        <v>97</v>
      </c>
      <c r="D14" s="17"/>
      <c r="E14" s="17"/>
      <c r="F14" s="17"/>
      <c r="G14" s="17"/>
      <c r="H14" s="17"/>
      <c r="I14" s="41">
        <f>294362-4600</f>
        <v>289762</v>
      </c>
      <c r="J14" s="93"/>
    </row>
    <row r="15" spans="1:10" ht="18" customHeight="1">
      <c r="A15" s="17"/>
      <c r="B15" s="17"/>
      <c r="C15" s="20" t="s">
        <v>98</v>
      </c>
      <c r="D15" s="17"/>
      <c r="E15" s="17"/>
      <c r="F15" s="17"/>
      <c r="G15" s="17"/>
      <c r="H15" s="17"/>
      <c r="I15" s="41">
        <f>400031-11000</f>
        <v>389031</v>
      </c>
      <c r="J15" s="93"/>
    </row>
    <row r="16" spans="1:10" ht="18" customHeight="1">
      <c r="A16" s="17"/>
      <c r="B16" s="17"/>
      <c r="C16" s="20"/>
      <c r="D16" s="17"/>
      <c r="E16" s="17"/>
      <c r="F16" s="17"/>
      <c r="G16" s="17"/>
      <c r="H16" s="17"/>
      <c r="I16" s="41"/>
      <c r="J16" s="93"/>
    </row>
    <row r="17" spans="1:11" ht="18" customHeight="1">
      <c r="A17" s="17"/>
      <c r="B17" s="21" t="s">
        <v>330</v>
      </c>
      <c r="C17" s="17"/>
      <c r="D17" s="17"/>
      <c r="E17" s="17"/>
      <c r="F17" s="17"/>
      <c r="G17" s="17"/>
      <c r="H17" s="17"/>
      <c r="I17" s="41"/>
      <c r="J17" s="110">
        <f>I18+I19+I20</f>
        <v>500</v>
      </c>
      <c r="K17" s="469" t="s">
        <v>449</v>
      </c>
    </row>
    <row r="18" spans="1:10" ht="18" customHeight="1">
      <c r="A18" s="17"/>
      <c r="B18" s="17"/>
      <c r="C18" s="22" t="s">
        <v>89</v>
      </c>
      <c r="D18" s="20"/>
      <c r="E18" s="17"/>
      <c r="F18" s="17"/>
      <c r="G18" s="17"/>
      <c r="H18" s="17"/>
      <c r="I18" s="41">
        <v>500</v>
      </c>
      <c r="J18" s="93"/>
    </row>
    <row r="19" spans="1:10" ht="18" customHeight="1">
      <c r="A19" s="17"/>
      <c r="B19" s="17"/>
      <c r="C19" s="20" t="s">
        <v>433</v>
      </c>
      <c r="D19" s="17"/>
      <c r="E19" s="17"/>
      <c r="F19" s="17"/>
      <c r="G19" s="17"/>
      <c r="H19" s="17"/>
      <c r="I19" s="41">
        <v>0</v>
      </c>
      <c r="J19" s="93"/>
    </row>
    <row r="20" spans="1:10" ht="18" customHeight="1">
      <c r="A20" s="17"/>
      <c r="B20" s="17"/>
      <c r="C20" s="20" t="s">
        <v>434</v>
      </c>
      <c r="D20" s="17"/>
      <c r="E20" s="17"/>
      <c r="F20" s="17"/>
      <c r="G20" s="17"/>
      <c r="H20" s="17"/>
      <c r="I20" s="41">
        <v>0</v>
      </c>
      <c r="J20" s="93"/>
    </row>
    <row r="21" spans="1:10" ht="18" customHeight="1">
      <c r="A21" s="17"/>
      <c r="B21" s="17"/>
      <c r="C21" s="17"/>
      <c r="D21" s="17"/>
      <c r="E21" s="17"/>
      <c r="F21" s="17"/>
      <c r="G21" s="17"/>
      <c r="H21" s="17"/>
      <c r="I21" s="41"/>
      <c r="J21" s="93"/>
    </row>
    <row r="22" spans="1:11" ht="18" customHeight="1">
      <c r="A22" s="17"/>
      <c r="B22" s="21" t="s">
        <v>331</v>
      </c>
      <c r="C22" s="20"/>
      <c r="D22" s="17"/>
      <c r="E22" s="17"/>
      <c r="F22" s="17"/>
      <c r="G22" s="17"/>
      <c r="H22" s="17"/>
      <c r="I22" s="93"/>
      <c r="J22" s="110">
        <f>I23+I24</f>
        <v>0</v>
      </c>
      <c r="K22" s="469" t="s">
        <v>385</v>
      </c>
    </row>
    <row r="23" spans="1:10" ht="18" customHeight="1">
      <c r="A23" s="17"/>
      <c r="B23" s="17"/>
      <c r="C23" s="20" t="s">
        <v>97</v>
      </c>
      <c r="D23" s="17"/>
      <c r="E23" s="17"/>
      <c r="F23" s="17"/>
      <c r="G23" s="17"/>
      <c r="H23" s="17"/>
      <c r="I23" s="41">
        <v>0</v>
      </c>
      <c r="J23" s="93"/>
    </row>
    <row r="24" spans="1:10" ht="18" customHeight="1">
      <c r="A24" s="17"/>
      <c r="B24" s="17"/>
      <c r="C24" s="20" t="s">
        <v>98</v>
      </c>
      <c r="D24" s="17"/>
      <c r="E24" s="17"/>
      <c r="F24" s="17"/>
      <c r="G24" s="17"/>
      <c r="H24" s="17"/>
      <c r="I24" s="41">
        <v>0</v>
      </c>
      <c r="J24" s="93"/>
    </row>
    <row r="25" spans="1:10" ht="18" customHeight="1">
      <c r="A25" s="17"/>
      <c r="B25" s="17"/>
      <c r="C25" s="17"/>
      <c r="D25" s="17"/>
      <c r="E25" s="17"/>
      <c r="F25" s="17"/>
      <c r="G25" s="17"/>
      <c r="H25" s="17"/>
      <c r="I25" s="41"/>
      <c r="J25" s="93"/>
    </row>
    <row r="26" spans="1:11" ht="18" customHeight="1">
      <c r="A26" s="17"/>
      <c r="B26" s="21" t="s">
        <v>332</v>
      </c>
      <c r="C26" s="17"/>
      <c r="D26" s="17"/>
      <c r="E26" s="17"/>
      <c r="F26" s="17"/>
      <c r="G26" s="17"/>
      <c r="H26" s="17"/>
      <c r="I26" s="93"/>
      <c r="J26" s="110">
        <f>I27+I28</f>
        <v>0</v>
      </c>
      <c r="K26" s="469" t="s">
        <v>289</v>
      </c>
    </row>
    <row r="27" spans="1:10" ht="18" customHeight="1">
      <c r="A27" s="17"/>
      <c r="B27" s="17"/>
      <c r="C27" s="20" t="s">
        <v>97</v>
      </c>
      <c r="D27" s="17"/>
      <c r="E27" s="17"/>
      <c r="F27" s="17"/>
      <c r="G27" s="17"/>
      <c r="H27" s="17"/>
      <c r="I27" s="41">
        <v>0</v>
      </c>
      <c r="J27" s="93"/>
    </row>
    <row r="28" spans="1:10" ht="18" customHeight="1">
      <c r="A28" s="17"/>
      <c r="B28" s="17"/>
      <c r="C28" s="20" t="s">
        <v>98</v>
      </c>
      <c r="D28" s="17"/>
      <c r="E28" s="17"/>
      <c r="F28" s="17"/>
      <c r="G28" s="17"/>
      <c r="H28" s="17"/>
      <c r="I28" s="41">
        <v>0</v>
      </c>
      <c r="J28" s="93"/>
    </row>
    <row r="29" spans="1:10" ht="18" customHeight="1">
      <c r="A29" s="17"/>
      <c r="B29" s="17"/>
      <c r="C29" s="21"/>
      <c r="D29" s="17"/>
      <c r="E29" s="17"/>
      <c r="F29" s="17"/>
      <c r="G29" s="17"/>
      <c r="H29" s="17"/>
      <c r="I29" s="91"/>
      <c r="J29" s="93"/>
    </row>
    <row r="30" spans="1:10" ht="18" customHeight="1">
      <c r="A30" s="17"/>
      <c r="B30" s="21" t="s">
        <v>333</v>
      </c>
      <c r="C30" s="17"/>
      <c r="D30" s="17"/>
      <c r="E30" s="17"/>
      <c r="F30" s="17"/>
      <c r="G30" s="17"/>
      <c r="H30" s="17"/>
      <c r="I30" s="41"/>
      <c r="J30" s="110">
        <v>0</v>
      </c>
    </row>
    <row r="31" spans="1:10" ht="18" customHeight="1">
      <c r="A31" s="17"/>
      <c r="B31" s="17"/>
      <c r="C31" s="21"/>
      <c r="D31" s="17"/>
      <c r="E31" s="17"/>
      <c r="F31" s="17"/>
      <c r="G31" s="17"/>
      <c r="H31" s="17"/>
      <c r="I31" s="91"/>
      <c r="J31" s="93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41"/>
      <c r="J32" s="93"/>
    </row>
    <row r="33" spans="1:10" s="19" customFormat="1" ht="18" customHeight="1">
      <c r="A33" s="18" t="s">
        <v>39</v>
      </c>
      <c r="B33" s="18"/>
      <c r="C33" s="18"/>
      <c r="D33" s="18"/>
      <c r="E33" s="18"/>
      <c r="F33" s="18"/>
      <c r="G33" s="18"/>
      <c r="H33" s="18"/>
      <c r="I33" s="42"/>
      <c r="J33" s="109">
        <f>J35+J41+J45+J37</f>
        <v>15600</v>
      </c>
    </row>
    <row r="34" spans="1:10" s="19" customFormat="1" ht="18" customHeight="1">
      <c r="A34" s="18"/>
      <c r="B34" s="18"/>
      <c r="C34" s="18"/>
      <c r="D34" s="18"/>
      <c r="E34" s="18"/>
      <c r="F34" s="18"/>
      <c r="G34" s="18"/>
      <c r="H34" s="18"/>
      <c r="I34" s="42"/>
      <c r="J34" s="109"/>
    </row>
    <row r="35" spans="1:10" ht="18" customHeight="1">
      <c r="A35" s="17"/>
      <c r="B35" s="21" t="s">
        <v>334</v>
      </c>
      <c r="C35" s="17"/>
      <c r="D35" s="17"/>
      <c r="E35" s="17"/>
      <c r="F35" s="17"/>
      <c r="G35" s="17"/>
      <c r="H35" s="17"/>
      <c r="I35" s="41"/>
      <c r="J35" s="110">
        <v>0</v>
      </c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41"/>
      <c r="J36" s="93"/>
    </row>
    <row r="37" spans="1:11" ht="18" customHeight="1">
      <c r="A37" s="17"/>
      <c r="B37" s="21" t="s">
        <v>432</v>
      </c>
      <c r="C37" s="17"/>
      <c r="D37" s="17"/>
      <c r="E37" s="17"/>
      <c r="F37" s="17"/>
      <c r="G37" s="17"/>
      <c r="H37" s="17"/>
      <c r="I37" s="41"/>
      <c r="J37" s="110">
        <f>I38+I39</f>
        <v>15600</v>
      </c>
      <c r="K37" s="469" t="s">
        <v>448</v>
      </c>
    </row>
    <row r="38" spans="1:10" ht="18" customHeight="1">
      <c r="A38" s="17"/>
      <c r="B38" s="17"/>
      <c r="C38" s="20" t="s">
        <v>97</v>
      </c>
      <c r="D38" s="17"/>
      <c r="E38" s="17"/>
      <c r="F38" s="17"/>
      <c r="G38" s="17"/>
      <c r="H38" s="17"/>
      <c r="I38" s="41">
        <v>4600</v>
      </c>
      <c r="J38" s="93"/>
    </row>
    <row r="39" spans="1:10" ht="18" customHeight="1">
      <c r="A39" s="17"/>
      <c r="B39" s="17"/>
      <c r="C39" s="20" t="s">
        <v>98</v>
      </c>
      <c r="D39" s="17"/>
      <c r="E39" s="17"/>
      <c r="F39" s="17"/>
      <c r="G39" s="17"/>
      <c r="H39" s="17"/>
      <c r="I39" s="41">
        <v>11000</v>
      </c>
      <c r="J39" s="93"/>
    </row>
    <row r="40" spans="1:10" ht="18" customHeight="1">
      <c r="A40" s="17"/>
      <c r="B40" s="17"/>
      <c r="C40" s="20"/>
      <c r="D40" s="17"/>
      <c r="E40" s="17"/>
      <c r="F40" s="17"/>
      <c r="G40" s="17"/>
      <c r="H40" s="17"/>
      <c r="I40" s="41"/>
      <c r="J40" s="93"/>
    </row>
    <row r="41" spans="1:11" ht="18" customHeight="1">
      <c r="A41" s="17"/>
      <c r="B41" s="21" t="s">
        <v>335</v>
      </c>
      <c r="C41" s="17"/>
      <c r="D41" s="17"/>
      <c r="E41" s="17"/>
      <c r="F41" s="17"/>
      <c r="G41" s="17"/>
      <c r="H41" s="17"/>
      <c r="I41" s="41"/>
      <c r="J41" s="110">
        <f>I42+I43</f>
        <v>0</v>
      </c>
      <c r="K41" s="469" t="s">
        <v>450</v>
      </c>
    </row>
    <row r="42" spans="1:10" ht="18" customHeight="1">
      <c r="A42" s="17"/>
      <c r="B42" s="17"/>
      <c r="C42" s="20" t="s">
        <v>97</v>
      </c>
      <c r="D42" s="17"/>
      <c r="E42" s="17"/>
      <c r="F42" s="17"/>
      <c r="G42" s="17"/>
      <c r="H42" s="17"/>
      <c r="I42" s="41">
        <v>0</v>
      </c>
      <c r="J42" s="93"/>
    </row>
    <row r="43" spans="1:10" ht="18" customHeight="1">
      <c r="A43" s="17"/>
      <c r="B43" s="21"/>
      <c r="C43" s="20" t="s">
        <v>98</v>
      </c>
      <c r="D43" s="17"/>
      <c r="E43" s="17"/>
      <c r="F43" s="17"/>
      <c r="G43" s="17"/>
      <c r="H43" s="17"/>
      <c r="I43" s="41">
        <v>0</v>
      </c>
      <c r="J43" s="110"/>
    </row>
    <row r="44" spans="1:10" ht="18" customHeight="1">
      <c r="A44" s="17"/>
      <c r="B44" s="17"/>
      <c r="C44" s="17"/>
      <c r="D44" s="17"/>
      <c r="E44" s="17"/>
      <c r="F44" s="17"/>
      <c r="G44" s="17"/>
      <c r="H44" s="17"/>
      <c r="I44" s="41"/>
      <c r="J44" s="93"/>
    </row>
    <row r="45" spans="1:10" ht="18" customHeight="1">
      <c r="A45" s="17"/>
      <c r="B45" s="21" t="s">
        <v>336</v>
      </c>
      <c r="C45" s="17"/>
      <c r="D45" s="17"/>
      <c r="E45" s="17"/>
      <c r="F45" s="17"/>
      <c r="G45" s="17"/>
      <c r="H45" s="17"/>
      <c r="J45" s="110">
        <v>0</v>
      </c>
    </row>
    <row r="46" spans="1:10" ht="18" customHeight="1">
      <c r="A46" s="17"/>
      <c r="B46" s="17"/>
      <c r="C46" s="17"/>
      <c r="D46" s="17"/>
      <c r="E46" s="17"/>
      <c r="F46" s="17"/>
      <c r="G46" s="17"/>
      <c r="H46" s="17"/>
      <c r="I46" s="41"/>
      <c r="J46" s="93"/>
    </row>
    <row r="47" spans="1:10" ht="18" customHeight="1" thickBot="1">
      <c r="A47" s="17"/>
      <c r="B47" s="17"/>
      <c r="C47" s="17"/>
      <c r="D47" s="17"/>
      <c r="E47" s="17"/>
      <c r="F47" s="17"/>
      <c r="G47" s="17"/>
      <c r="H47" s="17"/>
      <c r="I47" s="41"/>
      <c r="J47" s="93"/>
    </row>
    <row r="48" spans="1:10" s="25" customFormat="1" ht="18" customHeight="1" thickBot="1">
      <c r="A48" s="23" t="s">
        <v>3</v>
      </c>
      <c r="B48" s="24"/>
      <c r="C48" s="24"/>
      <c r="D48" s="24"/>
      <c r="E48" s="24"/>
      <c r="F48" s="24"/>
      <c r="G48" s="24"/>
      <c r="H48" s="24"/>
      <c r="I48" s="94"/>
      <c r="J48" s="111">
        <f>+J33+J6</f>
        <v>763297</v>
      </c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41"/>
      <c r="J49" s="93"/>
    </row>
    <row r="50" spans="1:10" ht="12.75">
      <c r="A50" s="17"/>
      <c r="B50" s="17"/>
      <c r="C50" s="17"/>
      <c r="D50" s="17"/>
      <c r="E50" s="17"/>
      <c r="F50" s="17"/>
      <c r="G50" s="17"/>
      <c r="H50" s="17"/>
      <c r="I50" s="41"/>
      <c r="J50" s="93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41"/>
      <c r="J51" s="93"/>
    </row>
    <row r="52" spans="1:10" ht="12.75">
      <c r="A52" s="17"/>
      <c r="B52" s="17"/>
      <c r="C52" s="17"/>
      <c r="D52" s="17"/>
      <c r="E52" s="17"/>
      <c r="F52" s="17"/>
      <c r="G52" s="17"/>
      <c r="H52" s="17"/>
      <c r="I52" s="41"/>
      <c r="J52" s="93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41"/>
      <c r="J53" s="93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41"/>
      <c r="J54" s="93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41"/>
      <c r="J55" s="93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41"/>
      <c r="J56" s="93"/>
    </row>
    <row r="57" spans="1:10" ht="12.75">
      <c r="A57" s="17"/>
      <c r="B57" s="17"/>
      <c r="C57" s="17"/>
      <c r="D57" s="17"/>
      <c r="E57" s="17"/>
      <c r="F57" s="17"/>
      <c r="G57" s="17"/>
      <c r="H57" s="17"/>
      <c r="I57" s="41"/>
      <c r="J57" s="93"/>
    </row>
    <row r="58" spans="1:10" ht="12.75">
      <c r="A58" s="17"/>
      <c r="B58" s="17"/>
      <c r="C58" s="17"/>
      <c r="D58" s="17"/>
      <c r="E58" s="17"/>
      <c r="F58" s="17"/>
      <c r="G58" s="17"/>
      <c r="H58" s="17"/>
      <c r="I58" s="41"/>
      <c r="J58" s="93"/>
    </row>
    <row r="59" spans="1:10" ht="12.75">
      <c r="A59" s="17"/>
      <c r="B59" s="17"/>
      <c r="C59" s="17"/>
      <c r="D59" s="17"/>
      <c r="E59" s="17"/>
      <c r="F59" s="17"/>
      <c r="G59" s="17"/>
      <c r="H59" s="17"/>
      <c r="I59" s="41"/>
      <c r="J59" s="93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41"/>
      <c r="J60" s="93"/>
    </row>
    <row r="61" spans="1:10" ht="12.75">
      <c r="A61" s="17"/>
      <c r="B61" s="17"/>
      <c r="C61" s="17"/>
      <c r="D61" s="17"/>
      <c r="E61" s="17"/>
      <c r="F61" s="17"/>
      <c r="G61" s="17"/>
      <c r="H61" s="17"/>
      <c r="I61" s="41"/>
      <c r="J61" s="93"/>
    </row>
    <row r="62" spans="1:10" ht="12.75">
      <c r="A62" s="17"/>
      <c r="B62" s="17"/>
      <c r="C62" s="17"/>
      <c r="D62" s="17"/>
      <c r="E62" s="17"/>
      <c r="F62" s="17"/>
      <c r="G62" s="17"/>
      <c r="H62" s="17"/>
      <c r="I62" s="41"/>
      <c r="J62" s="93"/>
    </row>
    <row r="63" spans="1:10" ht="12.75">
      <c r="A63" s="17"/>
      <c r="B63" s="17"/>
      <c r="C63" s="17"/>
      <c r="D63" s="17"/>
      <c r="E63" s="17"/>
      <c r="F63" s="17"/>
      <c r="G63" s="17"/>
      <c r="H63" s="17"/>
      <c r="I63" s="41"/>
      <c r="J63" s="93"/>
    </row>
    <row r="64" spans="1:10" ht="12.75">
      <c r="A64" s="17"/>
      <c r="B64" s="17"/>
      <c r="C64" s="17"/>
      <c r="D64" s="17"/>
      <c r="E64" s="17"/>
      <c r="F64" s="17"/>
      <c r="G64" s="17"/>
      <c r="H64" s="17"/>
      <c r="I64" s="41"/>
      <c r="J64" s="93"/>
    </row>
    <row r="65" spans="1:10" ht="12.75">
      <c r="A65" s="17"/>
      <c r="B65" s="17"/>
      <c r="C65" s="17"/>
      <c r="D65" s="17"/>
      <c r="E65" s="17"/>
      <c r="F65" s="17"/>
      <c r="G65" s="17"/>
      <c r="H65" s="17"/>
      <c r="I65" s="41"/>
      <c r="J65" s="93"/>
    </row>
  </sheetData>
  <sheetProtection/>
  <mergeCells count="4">
    <mergeCell ref="A1:J1"/>
    <mergeCell ref="I4:J4"/>
    <mergeCell ref="D3:H3"/>
    <mergeCell ref="D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&amp;R5. sz. mellékélet- A  Társulás bevételeinek forrásonkénti megoszlása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28">
      <selection activeCell="C17" sqref="C17"/>
    </sheetView>
  </sheetViews>
  <sheetFormatPr defaultColWidth="9.140625" defaultRowHeight="12.75"/>
  <cols>
    <col min="2" max="2" width="6.421875" style="0" customWidth="1"/>
    <col min="3" max="3" width="11.28125" style="0" customWidth="1"/>
    <col min="4" max="4" width="14.28125" style="0" customWidth="1"/>
    <col min="5" max="5" width="15.8515625" style="0" customWidth="1"/>
    <col min="6" max="6" width="13.28125" style="6" customWidth="1"/>
    <col min="7" max="7" width="15.00390625" style="6" customWidth="1"/>
  </cols>
  <sheetData>
    <row r="1" spans="1:8" ht="18" customHeight="1">
      <c r="A1" s="513" t="str">
        <f>+'5. sz. m_bevételek forrásonként'!A1:J1</f>
        <v> Pécs és Környéke Szociális és Gyermekjóléti Társulás</v>
      </c>
      <c r="B1" s="513"/>
      <c r="C1" s="513"/>
      <c r="D1" s="513"/>
      <c r="E1" s="513"/>
      <c r="F1" s="513"/>
      <c r="G1" s="513"/>
      <c r="H1" s="27"/>
    </row>
    <row r="2" spans="1:8" ht="18" customHeight="1">
      <c r="A2" s="292"/>
      <c r="B2" s="292"/>
      <c r="C2" s="512" t="s">
        <v>451</v>
      </c>
      <c r="D2" s="512"/>
      <c r="E2" s="512"/>
      <c r="F2" s="512"/>
      <c r="G2" s="292"/>
      <c r="H2" s="27"/>
    </row>
    <row r="3" spans="1:7" ht="18" customHeight="1">
      <c r="A3" s="17"/>
      <c r="B3" s="17"/>
      <c r="C3" s="520"/>
      <c r="D3" s="520"/>
      <c r="E3" s="520"/>
      <c r="F3" s="520"/>
      <c r="G3" s="520"/>
    </row>
    <row r="4" spans="1:7" ht="18" customHeight="1">
      <c r="A4" s="17"/>
      <c r="B4" s="17"/>
      <c r="C4" s="17"/>
      <c r="D4" s="17"/>
      <c r="E4" s="17"/>
      <c r="F4" s="41"/>
      <c r="G4" s="41"/>
    </row>
    <row r="5" spans="1:7" ht="18" customHeight="1">
      <c r="A5" s="17"/>
      <c r="B5" s="17"/>
      <c r="C5" s="17"/>
      <c r="D5" s="17"/>
      <c r="E5" s="17"/>
      <c r="F5" s="508" t="s">
        <v>36</v>
      </c>
      <c r="G5" s="508"/>
    </row>
    <row r="6" spans="1:7" s="28" customFormat="1" ht="18" customHeight="1">
      <c r="A6" s="18" t="s">
        <v>40</v>
      </c>
      <c r="B6" s="18"/>
      <c r="C6" s="18"/>
      <c r="D6" s="18"/>
      <c r="E6" s="18"/>
      <c r="F6" s="42"/>
      <c r="G6" s="42">
        <f>F11+G21+G25</f>
        <v>747697</v>
      </c>
    </row>
    <row r="7" spans="1:7" s="28" customFormat="1" ht="18" customHeight="1">
      <c r="A7" s="18"/>
      <c r="B7" s="18"/>
      <c r="C7" s="18"/>
      <c r="D7" s="18"/>
      <c r="E7" s="18"/>
      <c r="F7" s="42"/>
      <c r="G7" s="42"/>
    </row>
    <row r="8" spans="1:7" s="29" customFormat="1" ht="18" customHeight="1">
      <c r="A8" s="20"/>
      <c r="B8" s="21" t="s">
        <v>337</v>
      </c>
      <c r="C8" s="21"/>
      <c r="D8" s="21"/>
      <c r="E8" s="20"/>
      <c r="F8" s="43">
        <f>+F15</f>
        <v>399871</v>
      </c>
      <c r="G8" s="43"/>
    </row>
    <row r="9" spans="1:7" s="29" customFormat="1" ht="18" customHeight="1">
      <c r="A9" s="20"/>
      <c r="B9" s="21" t="s">
        <v>338</v>
      </c>
      <c r="C9" s="21"/>
      <c r="D9" s="21"/>
      <c r="E9" s="20"/>
      <c r="F9" s="43">
        <f>+F16</f>
        <v>113990</v>
      </c>
      <c r="G9" s="43"/>
    </row>
    <row r="10" spans="1:7" s="29" customFormat="1" ht="18" customHeight="1">
      <c r="A10" s="20"/>
      <c r="B10" s="21" t="s">
        <v>339</v>
      </c>
      <c r="C10" s="21"/>
      <c r="D10" s="21"/>
      <c r="E10" s="20"/>
      <c r="F10" s="43">
        <f>+F17</f>
        <v>233116</v>
      </c>
      <c r="G10" s="43"/>
    </row>
    <row r="11" spans="1:7" s="29" customFormat="1" ht="18" customHeight="1">
      <c r="A11" s="20"/>
      <c r="B11" s="30" t="s">
        <v>9</v>
      </c>
      <c r="C11" s="325"/>
      <c r="D11" s="325"/>
      <c r="E11" s="30"/>
      <c r="F11" s="44">
        <f>SUM(F8:F10)</f>
        <v>746977</v>
      </c>
      <c r="G11" s="43"/>
    </row>
    <row r="12" spans="1:7" s="29" customFormat="1" ht="18" customHeight="1">
      <c r="A12" s="20"/>
      <c r="B12" s="20"/>
      <c r="C12" s="20"/>
      <c r="D12" s="20"/>
      <c r="E12" s="20"/>
      <c r="F12" s="43"/>
      <c r="G12" s="43"/>
    </row>
    <row r="13" spans="1:7" ht="18" customHeight="1" thickBot="1">
      <c r="A13" s="17"/>
      <c r="B13" s="17"/>
      <c r="C13" s="17"/>
      <c r="D13" s="17"/>
      <c r="E13" s="17"/>
      <c r="F13" s="41"/>
      <c r="G13" s="41"/>
    </row>
    <row r="14" spans="1:16" s="32" customFormat="1" ht="15" thickBot="1">
      <c r="A14" s="510" t="s">
        <v>35</v>
      </c>
      <c r="B14" s="511"/>
      <c r="C14" s="319" t="s">
        <v>89</v>
      </c>
      <c r="D14" s="323" t="s">
        <v>98</v>
      </c>
      <c r="E14" s="319" t="s">
        <v>97</v>
      </c>
      <c r="F14" s="45" t="s">
        <v>9</v>
      </c>
      <c r="G14" s="140"/>
      <c r="H14" s="31"/>
      <c r="K14" s="519"/>
      <c r="L14" s="519"/>
      <c r="M14" s="139"/>
      <c r="N14" s="139"/>
      <c r="O14" s="139"/>
      <c r="P14" s="140"/>
    </row>
    <row r="15" spans="1:16" s="32" customFormat="1" ht="30" customHeight="1" thickBot="1">
      <c r="A15" s="514" t="s">
        <v>41</v>
      </c>
      <c r="B15" s="515"/>
      <c r="C15" s="321">
        <v>0</v>
      </c>
      <c r="D15" s="40">
        <v>210667</v>
      </c>
      <c r="E15" s="322">
        <v>189204</v>
      </c>
      <c r="F15" s="40">
        <f>SUM(C15:E15)</f>
        <v>399871</v>
      </c>
      <c r="G15" s="141"/>
      <c r="H15" s="31"/>
      <c r="K15" s="519"/>
      <c r="L15" s="519"/>
      <c r="M15" s="141"/>
      <c r="N15" s="141"/>
      <c r="O15" s="141"/>
      <c r="P15" s="141"/>
    </row>
    <row r="16" spans="1:16" s="32" customFormat="1" ht="30" customHeight="1" thickBot="1">
      <c r="A16" s="510" t="s">
        <v>42</v>
      </c>
      <c r="B16" s="516"/>
      <c r="C16" s="40">
        <v>0</v>
      </c>
      <c r="D16" s="40">
        <v>59152</v>
      </c>
      <c r="E16" s="40">
        <v>54838</v>
      </c>
      <c r="F16" s="40">
        <f>SUM(C16:E16)</f>
        <v>113990</v>
      </c>
      <c r="G16" s="141"/>
      <c r="H16" s="31"/>
      <c r="K16" s="519"/>
      <c r="L16" s="519"/>
      <c r="M16" s="141"/>
      <c r="N16" s="141"/>
      <c r="O16" s="141"/>
      <c r="P16" s="141"/>
    </row>
    <row r="17" spans="1:16" s="32" customFormat="1" ht="30" customHeight="1" thickBot="1">
      <c r="A17" s="517" t="s">
        <v>43</v>
      </c>
      <c r="B17" s="518"/>
      <c r="C17" s="477">
        <v>13507</v>
      </c>
      <c r="D17" s="40">
        <v>174609</v>
      </c>
      <c r="E17" s="324">
        <v>45000</v>
      </c>
      <c r="F17" s="40">
        <f>SUM(C17:E17)</f>
        <v>233116</v>
      </c>
      <c r="G17" s="141"/>
      <c r="H17" s="31"/>
      <c r="K17" s="519"/>
      <c r="L17" s="519"/>
      <c r="M17" s="142"/>
      <c r="N17" s="141"/>
      <c r="O17" s="141"/>
      <c r="P17" s="141"/>
    </row>
    <row r="18" spans="1:16" s="32" customFormat="1" ht="30" customHeight="1" thickBot="1">
      <c r="A18" s="509" t="s">
        <v>9</v>
      </c>
      <c r="B18" s="509"/>
      <c r="C18" s="40">
        <f>SUM(C15:C17)</f>
        <v>13507</v>
      </c>
      <c r="D18" s="40">
        <f>SUM(D15:D17)</f>
        <v>444428</v>
      </c>
      <c r="E18" s="40">
        <f>SUM(E15:E17)</f>
        <v>289042</v>
      </c>
      <c r="F18" s="40">
        <f>SUM(F15:F17)</f>
        <v>746977</v>
      </c>
      <c r="G18" s="141"/>
      <c r="H18" s="31"/>
      <c r="K18" s="519"/>
      <c r="L18" s="519"/>
      <c r="M18" s="141"/>
      <c r="N18" s="141"/>
      <c r="O18" s="141"/>
      <c r="P18" s="141"/>
    </row>
    <row r="19" spans="1:8" ht="18" customHeight="1">
      <c r="A19" s="33"/>
      <c r="B19" s="33"/>
      <c r="C19" s="33"/>
      <c r="D19" s="33"/>
      <c r="E19" s="33"/>
      <c r="F19" s="46"/>
      <c r="G19" s="46"/>
      <c r="H19" s="34"/>
    </row>
    <row r="20" spans="1:7" ht="18" customHeight="1">
      <c r="A20" s="17"/>
      <c r="B20" s="17"/>
      <c r="C20" s="17"/>
      <c r="D20" s="17"/>
      <c r="E20" s="17"/>
      <c r="F20" s="41"/>
      <c r="G20" s="41"/>
    </row>
    <row r="21" spans="1:7" s="29" customFormat="1" ht="18" customHeight="1">
      <c r="A21" s="20"/>
      <c r="B21" s="326" t="s">
        <v>340</v>
      </c>
      <c r="C21" s="35"/>
      <c r="D21" s="35"/>
      <c r="E21" s="20"/>
      <c r="F21" s="43"/>
      <c r="G21" s="327">
        <f>F22+F23</f>
        <v>720</v>
      </c>
    </row>
    <row r="22" spans="1:7" ht="18" customHeight="1">
      <c r="A22" s="17"/>
      <c r="B22" s="17"/>
      <c r="C22" s="20" t="s">
        <v>97</v>
      </c>
      <c r="D22" s="17"/>
      <c r="E22" s="17"/>
      <c r="F22" s="41">
        <v>720</v>
      </c>
      <c r="G22" s="41"/>
    </row>
    <row r="23" spans="1:7" ht="18" customHeight="1">
      <c r="A23" s="17"/>
      <c r="B23" s="17"/>
      <c r="C23" s="20" t="s">
        <v>98</v>
      </c>
      <c r="D23" s="17"/>
      <c r="E23" s="17"/>
      <c r="F23" s="41">
        <v>0</v>
      </c>
      <c r="G23" s="41"/>
    </row>
    <row r="24" spans="1:7" s="29" customFormat="1" ht="18" customHeight="1">
      <c r="A24" s="20"/>
      <c r="B24" s="20"/>
      <c r="C24" s="20"/>
      <c r="D24" s="20"/>
      <c r="E24" s="20"/>
      <c r="F24" s="43"/>
      <c r="G24" s="43"/>
    </row>
    <row r="25" spans="1:7" s="32" customFormat="1" ht="18" customHeight="1">
      <c r="A25" s="36"/>
      <c r="B25" s="328" t="s">
        <v>341</v>
      </c>
      <c r="C25" s="36"/>
      <c r="D25" s="36"/>
      <c r="E25" s="36"/>
      <c r="F25" s="47"/>
      <c r="G25" s="329">
        <f>F26+F27+F28+F29</f>
        <v>0</v>
      </c>
    </row>
    <row r="26" spans="1:7" s="37" customFormat="1" ht="18" customHeight="1">
      <c r="A26" s="17"/>
      <c r="B26" s="17"/>
      <c r="C26" s="284" t="s">
        <v>309</v>
      </c>
      <c r="D26" s="17"/>
      <c r="E26" s="17"/>
      <c r="F26" s="41">
        <v>0</v>
      </c>
      <c r="G26" s="41"/>
    </row>
    <row r="27" spans="1:7" s="32" customFormat="1" ht="18" customHeight="1">
      <c r="A27" s="36"/>
      <c r="B27" s="36"/>
      <c r="C27" s="36" t="s">
        <v>311</v>
      </c>
      <c r="D27" s="36"/>
      <c r="E27" s="36"/>
      <c r="F27" s="41">
        <v>0</v>
      </c>
      <c r="G27" s="47"/>
    </row>
    <row r="28" spans="1:7" s="32" customFormat="1" ht="18" customHeight="1">
      <c r="A28" s="36"/>
      <c r="B28" s="36"/>
      <c r="C28" s="36" t="s">
        <v>313</v>
      </c>
      <c r="D28" s="36"/>
      <c r="E28" s="36"/>
      <c r="F28" s="41">
        <v>0</v>
      </c>
      <c r="G28" s="47"/>
    </row>
    <row r="29" spans="1:7" s="32" customFormat="1" ht="18" customHeight="1">
      <c r="A29" s="36"/>
      <c r="B29" s="36"/>
      <c r="C29" s="36" t="s">
        <v>227</v>
      </c>
      <c r="D29" s="36"/>
      <c r="E29" s="36"/>
      <c r="F29" s="41">
        <v>0</v>
      </c>
      <c r="G29" s="47"/>
    </row>
    <row r="30" spans="1:7" s="37" customFormat="1" ht="18" customHeight="1">
      <c r="A30" s="17"/>
      <c r="B30" s="17"/>
      <c r="C30" s="17"/>
      <c r="D30" s="17"/>
      <c r="E30" s="17"/>
      <c r="F30" s="41"/>
      <c r="G30" s="41"/>
    </row>
    <row r="31" spans="1:7" ht="18" customHeight="1">
      <c r="A31" s="17"/>
      <c r="B31" s="17"/>
      <c r="C31" s="17"/>
      <c r="D31" s="17"/>
      <c r="E31" s="17"/>
      <c r="F31" s="41"/>
      <c r="G31" s="41"/>
    </row>
    <row r="32" spans="1:7" s="19" customFormat="1" ht="18" customHeight="1">
      <c r="A32" s="18" t="s">
        <v>44</v>
      </c>
      <c r="B32" s="18"/>
      <c r="C32" s="18"/>
      <c r="D32" s="18"/>
      <c r="E32" s="18"/>
      <c r="F32" s="42"/>
      <c r="G32" s="42">
        <f>G34+G38+G42</f>
        <v>15600</v>
      </c>
    </row>
    <row r="33" spans="1:7" s="29" customFormat="1" ht="18" customHeight="1">
      <c r="A33" s="20"/>
      <c r="B33" s="20"/>
      <c r="C33" s="20"/>
      <c r="D33" s="20"/>
      <c r="E33" s="20"/>
      <c r="F33" s="43"/>
      <c r="G33" s="43"/>
    </row>
    <row r="34" spans="1:7" ht="18" customHeight="1">
      <c r="A34" s="17"/>
      <c r="B34" s="328" t="s">
        <v>342</v>
      </c>
      <c r="C34" s="17"/>
      <c r="D34" s="95"/>
      <c r="E34" s="17"/>
      <c r="F34" s="92"/>
      <c r="G34" s="329">
        <f>F35+F36</f>
        <v>15600</v>
      </c>
    </row>
    <row r="35" spans="1:7" ht="18" customHeight="1">
      <c r="A35" s="17"/>
      <c r="B35" s="17"/>
      <c r="C35" s="20" t="s">
        <v>97</v>
      </c>
      <c r="D35" s="96"/>
      <c r="E35" s="17"/>
      <c r="F35" s="92">
        <v>4600</v>
      </c>
      <c r="G35" s="41"/>
    </row>
    <row r="36" spans="1:7" ht="18" customHeight="1">
      <c r="A36" s="17"/>
      <c r="B36" s="17"/>
      <c r="C36" s="20" t="s">
        <v>98</v>
      </c>
      <c r="D36" s="96"/>
      <c r="E36" s="17"/>
      <c r="F36" s="92">
        <v>11000</v>
      </c>
      <c r="G36" s="41"/>
    </row>
    <row r="37" spans="1:7" ht="18" customHeight="1">
      <c r="A37" s="17"/>
      <c r="B37" s="17"/>
      <c r="C37" s="17"/>
      <c r="D37" s="17"/>
      <c r="E37" s="17"/>
      <c r="F37" s="41"/>
      <c r="G37" s="41"/>
    </row>
    <row r="38" spans="1:7" s="19" customFormat="1" ht="18" customHeight="1">
      <c r="A38" s="18"/>
      <c r="B38" s="328" t="s">
        <v>343</v>
      </c>
      <c r="C38" s="18"/>
      <c r="D38" s="18"/>
      <c r="E38" s="18"/>
      <c r="F38" s="42"/>
      <c r="G38" s="329">
        <f>F39+F40</f>
        <v>0</v>
      </c>
    </row>
    <row r="39" spans="1:7" ht="18" customHeight="1">
      <c r="A39" s="17"/>
      <c r="B39" s="17"/>
      <c r="C39" s="20" t="s">
        <v>97</v>
      </c>
      <c r="D39" s="17"/>
      <c r="E39" s="17"/>
      <c r="F39" s="41">
        <v>0</v>
      </c>
      <c r="G39" s="41"/>
    </row>
    <row r="40" spans="1:7" ht="18" customHeight="1">
      <c r="A40" s="17"/>
      <c r="B40" s="17"/>
      <c r="C40" s="20" t="s">
        <v>98</v>
      </c>
      <c r="D40" s="17"/>
      <c r="E40" s="17"/>
      <c r="F40" s="41">
        <v>0</v>
      </c>
      <c r="G40" s="41"/>
    </row>
    <row r="41" spans="1:7" ht="18" customHeight="1">
      <c r="A41" s="17"/>
      <c r="B41" s="17"/>
      <c r="C41" s="17"/>
      <c r="D41" s="17"/>
      <c r="E41" s="17"/>
      <c r="F41" s="41"/>
      <c r="G41" s="41"/>
    </row>
    <row r="42" spans="1:7" ht="18" customHeight="1">
      <c r="A42" s="17"/>
      <c r="B42" s="328" t="s">
        <v>344</v>
      </c>
      <c r="C42" s="17"/>
      <c r="D42" s="17"/>
      <c r="E42" s="17"/>
      <c r="F42" s="41"/>
      <c r="G42" s="327">
        <v>0</v>
      </c>
    </row>
    <row r="43" spans="1:7" ht="18" customHeight="1">
      <c r="A43" s="17"/>
      <c r="B43" s="17"/>
      <c r="C43" s="17"/>
      <c r="D43" s="17"/>
      <c r="E43" s="17"/>
      <c r="F43" s="41"/>
      <c r="G43" s="41"/>
    </row>
    <row r="44" spans="1:7" ht="18" customHeight="1" thickBot="1">
      <c r="A44" s="17"/>
      <c r="B44" s="17"/>
      <c r="C44" s="17"/>
      <c r="D44" s="17"/>
      <c r="E44" s="17"/>
      <c r="F44" s="41"/>
      <c r="G44" s="41"/>
    </row>
    <row r="45" spans="1:7" s="39" customFormat="1" ht="18" customHeight="1" thickBot="1">
      <c r="A45" s="38" t="s">
        <v>4</v>
      </c>
      <c r="B45" s="38"/>
      <c r="C45" s="38"/>
      <c r="D45" s="38"/>
      <c r="E45" s="38"/>
      <c r="F45" s="48"/>
      <c r="G45" s="48">
        <f>G32+G6</f>
        <v>763297</v>
      </c>
    </row>
    <row r="46" spans="1:7" ht="18" customHeight="1">
      <c r="A46" s="17"/>
      <c r="B46" s="17"/>
      <c r="C46" s="17"/>
      <c r="D46" s="17"/>
      <c r="E46" s="17"/>
      <c r="F46" s="41"/>
      <c r="G46" s="41"/>
    </row>
    <row r="47" spans="1:7" ht="18" customHeight="1">
      <c r="A47" s="4"/>
      <c r="B47" s="4"/>
      <c r="C47" s="4"/>
      <c r="D47" s="4"/>
      <c r="E47" s="4"/>
      <c r="F47" s="49"/>
      <c r="G47" s="49"/>
    </row>
    <row r="48" spans="1:7" ht="18" customHeight="1">
      <c r="A48" s="4"/>
      <c r="B48" s="4"/>
      <c r="C48" s="4"/>
      <c r="D48" s="4"/>
      <c r="E48" s="4"/>
      <c r="F48" s="49"/>
      <c r="G48" s="49"/>
    </row>
    <row r="49" spans="1:7" ht="18" customHeight="1">
      <c r="A49" s="4"/>
      <c r="B49" s="4"/>
      <c r="C49" s="4"/>
      <c r="D49" s="4"/>
      <c r="E49" s="4"/>
      <c r="F49" s="49"/>
      <c r="G49" s="49"/>
    </row>
    <row r="50" spans="1:7" ht="12.75">
      <c r="A50" s="4"/>
      <c r="B50" s="4"/>
      <c r="C50" s="4"/>
      <c r="D50" s="4"/>
      <c r="E50" s="4"/>
      <c r="F50" s="49"/>
      <c r="G50" s="49"/>
    </row>
    <row r="51" spans="1:7" ht="12.75">
      <c r="A51" s="4"/>
      <c r="B51" s="4"/>
      <c r="C51" s="4"/>
      <c r="D51" s="4"/>
      <c r="E51" s="4"/>
      <c r="F51" s="49"/>
      <c r="G51" s="49"/>
    </row>
    <row r="52" spans="1:7" ht="12.75">
      <c r="A52" s="4"/>
      <c r="B52" s="4"/>
      <c r="C52" s="4"/>
      <c r="D52" s="4"/>
      <c r="E52" s="4"/>
      <c r="F52" s="49"/>
      <c r="G52" s="49"/>
    </row>
    <row r="53" spans="1:7" ht="12.75">
      <c r="A53" s="4"/>
      <c r="B53" s="4"/>
      <c r="C53" s="4"/>
      <c r="D53" s="4"/>
      <c r="E53" s="4"/>
      <c r="F53" s="49"/>
      <c r="G53" s="49"/>
    </row>
    <row r="54" spans="1:7" ht="12.75">
      <c r="A54" s="4"/>
      <c r="B54" s="4"/>
      <c r="C54" s="4"/>
      <c r="D54" s="4"/>
      <c r="E54" s="4"/>
      <c r="F54" s="49"/>
      <c r="G54" s="49"/>
    </row>
    <row r="55" spans="1:7" ht="12.75">
      <c r="A55" s="4"/>
      <c r="B55" s="4"/>
      <c r="C55" s="4"/>
      <c r="D55" s="4"/>
      <c r="E55" s="4"/>
      <c r="F55" s="49"/>
      <c r="G55" s="49"/>
    </row>
    <row r="56" spans="1:7" ht="12.75">
      <c r="A56" s="4"/>
      <c r="B56" s="4"/>
      <c r="C56" s="4"/>
      <c r="D56" s="4"/>
      <c r="E56" s="4"/>
      <c r="F56" s="49"/>
      <c r="G56" s="49"/>
    </row>
  </sheetData>
  <sheetProtection/>
  <mergeCells count="14">
    <mergeCell ref="K18:L18"/>
    <mergeCell ref="C3:G3"/>
    <mergeCell ref="K14:L14"/>
    <mergeCell ref="K15:L15"/>
    <mergeCell ref="K16:L16"/>
    <mergeCell ref="K17:L17"/>
    <mergeCell ref="A18:B18"/>
    <mergeCell ref="F5:G5"/>
    <mergeCell ref="A14:B14"/>
    <mergeCell ref="C2:F2"/>
    <mergeCell ref="A1:G1"/>
    <mergeCell ref="A15:B15"/>
    <mergeCell ref="A16:B16"/>
    <mergeCell ref="A17:B17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Header>&amp;R6. sz melléklet- A  Társulás kiadásainak  jogcímenkénti megoszlása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0"/>
  <sheetViews>
    <sheetView zoomScale="70" zoomScaleNormal="70" workbookViewId="0" topLeftCell="A181">
      <selection activeCell="I15" sqref="I15"/>
    </sheetView>
  </sheetViews>
  <sheetFormatPr defaultColWidth="8.8515625" defaultRowHeight="0" customHeight="1" zeroHeight="1"/>
  <cols>
    <col min="1" max="1" width="3.140625" style="206" bestFit="1" customWidth="1"/>
    <col min="2" max="2" width="2.7109375" style="206" customWidth="1"/>
    <col min="3" max="3" width="3.00390625" style="206" customWidth="1"/>
    <col min="4" max="4" width="5.57421875" style="206" customWidth="1"/>
    <col min="5" max="5" width="12.00390625" style="206" customWidth="1"/>
    <col min="6" max="6" width="39.421875" style="206" customWidth="1"/>
    <col min="7" max="10" width="16.8515625" style="206" customWidth="1"/>
    <col min="11" max="11" width="15.421875" style="206" bestFit="1" customWidth="1"/>
    <col min="12" max="12" width="8.57421875" style="207" customWidth="1"/>
    <col min="13" max="13" width="10.28125" style="207" customWidth="1"/>
    <col min="14" max="14" width="11.140625" style="208" customWidth="1"/>
    <col min="15" max="15" width="10.28125" style="208" customWidth="1"/>
    <col min="16" max="17" width="8.8515625" style="208" customWidth="1"/>
    <col min="18" max="18" width="18.140625" style="208" customWidth="1"/>
    <col min="19" max="23" width="8.8515625" style="208" customWidth="1"/>
    <col min="24" max="25" width="10.140625" style="208" customWidth="1"/>
    <col min="26" max="26" width="8.8515625" style="208" customWidth="1"/>
    <col min="27" max="30" width="10.140625" style="206" customWidth="1"/>
    <col min="31" max="16384" width="8.8515625" style="206" customWidth="1"/>
  </cols>
  <sheetData>
    <row r="1" spans="1:11" ht="12.75">
      <c r="A1" s="330"/>
      <c r="B1" s="330"/>
      <c r="C1" s="330"/>
      <c r="D1" s="330"/>
      <c r="E1" s="330"/>
      <c r="F1" s="330"/>
      <c r="G1" s="330"/>
      <c r="H1" s="330"/>
      <c r="I1" s="331"/>
      <c r="J1" s="331"/>
      <c r="K1" s="332" t="s">
        <v>254</v>
      </c>
    </row>
    <row r="2" spans="1:26" s="209" customFormat="1" ht="52.5" customHeight="1">
      <c r="A2" s="557" t="s">
        <v>255</v>
      </c>
      <c r="B2" s="558"/>
      <c r="C2" s="558"/>
      <c r="D2" s="558"/>
      <c r="E2" s="558"/>
      <c r="F2" s="333" t="s">
        <v>327</v>
      </c>
      <c r="G2" s="334"/>
      <c r="H2" s="335"/>
      <c r="I2" s="336"/>
      <c r="J2" s="336"/>
      <c r="K2" s="337"/>
      <c r="L2" s="210"/>
      <c r="M2" s="207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s="209" customFormat="1" ht="48" customHeight="1">
      <c r="A3" s="559" t="s">
        <v>345</v>
      </c>
      <c r="B3" s="560"/>
      <c r="C3" s="560"/>
      <c r="D3" s="560"/>
      <c r="E3" s="560"/>
      <c r="F3" s="560"/>
      <c r="G3" s="561"/>
      <c r="H3" s="338"/>
      <c r="I3" s="339"/>
      <c r="J3" s="339"/>
      <c r="K3" s="340"/>
      <c r="L3" s="210"/>
      <c r="M3" s="207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</row>
    <row r="4" spans="1:26" s="209" customFormat="1" ht="30" customHeight="1">
      <c r="A4" s="562" t="s">
        <v>346</v>
      </c>
      <c r="B4" s="562" t="s">
        <v>347</v>
      </c>
      <c r="C4" s="562" t="s">
        <v>348</v>
      </c>
      <c r="D4" s="554" t="s">
        <v>349</v>
      </c>
      <c r="E4" s="554"/>
      <c r="F4" s="554"/>
      <c r="G4" s="554"/>
      <c r="H4" s="554" t="s">
        <v>350</v>
      </c>
      <c r="I4" s="555" t="s">
        <v>270</v>
      </c>
      <c r="J4" s="556"/>
      <c r="K4" s="556"/>
      <c r="L4" s="210"/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s="209" customFormat="1" ht="15" customHeight="1">
      <c r="A5" s="562"/>
      <c r="B5" s="562"/>
      <c r="C5" s="562"/>
      <c r="D5" s="554"/>
      <c r="E5" s="554"/>
      <c r="F5" s="554"/>
      <c r="G5" s="554"/>
      <c r="H5" s="554"/>
      <c r="I5" s="341" t="s">
        <v>351</v>
      </c>
      <c r="J5" s="341" t="s">
        <v>352</v>
      </c>
      <c r="K5" s="342" t="s">
        <v>9</v>
      </c>
      <c r="L5" s="210"/>
      <c r="M5" s="207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spans="1:26" s="209" customFormat="1" ht="12.75">
      <c r="A6" s="343"/>
      <c r="B6" s="552" t="s">
        <v>353</v>
      </c>
      <c r="C6" s="552"/>
      <c r="D6" s="552"/>
      <c r="E6" s="552"/>
      <c r="F6" s="552"/>
      <c r="G6" s="552"/>
      <c r="H6" s="344" t="s">
        <v>354</v>
      </c>
      <c r="I6" s="345" t="s">
        <v>355</v>
      </c>
      <c r="J6" s="345" t="s">
        <v>356</v>
      </c>
      <c r="K6" s="345" t="s">
        <v>357</v>
      </c>
      <c r="L6" s="210"/>
      <c r="M6" s="211"/>
      <c r="N6" s="211"/>
      <c r="O6" s="211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</row>
    <row r="7" spans="1:26" s="209" customFormat="1" ht="15">
      <c r="A7" s="346">
        <v>1</v>
      </c>
      <c r="B7" s="553" t="s">
        <v>358</v>
      </c>
      <c r="C7" s="525"/>
      <c r="D7" s="525"/>
      <c r="E7" s="525"/>
      <c r="F7" s="525"/>
      <c r="G7" s="525"/>
      <c r="H7" s="526"/>
      <c r="I7" s="347">
        <f>I8+I11+I13+I23</f>
        <v>13507</v>
      </c>
      <c r="J7" s="347">
        <f>J8+J11+J13+J23</f>
        <v>0</v>
      </c>
      <c r="K7" s="347">
        <f>K8+K11+K13+K23</f>
        <v>13507</v>
      </c>
      <c r="L7" s="210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s="209" customFormat="1" ht="15.75" customHeight="1">
      <c r="A8" s="348"/>
      <c r="B8" s="349">
        <v>1</v>
      </c>
      <c r="C8" s="524" t="s">
        <v>359</v>
      </c>
      <c r="D8" s="542"/>
      <c r="E8" s="542"/>
      <c r="F8" s="542"/>
      <c r="G8" s="543"/>
      <c r="H8" s="350" t="s">
        <v>284</v>
      </c>
      <c r="I8" s="351">
        <f>SUM(I9:I10)</f>
        <v>500</v>
      </c>
      <c r="J8" s="351">
        <f>SUM(J9:J10)</f>
        <v>0</v>
      </c>
      <c r="K8" s="351">
        <f>SUM(K9:K10)</f>
        <v>500</v>
      </c>
      <c r="L8" s="210"/>
      <c r="M8" s="207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s="209" customFormat="1" ht="15">
      <c r="A9" s="352"/>
      <c r="B9" s="353"/>
      <c r="C9" s="354">
        <v>1</v>
      </c>
      <c r="D9" s="527" t="s">
        <v>360</v>
      </c>
      <c r="E9" s="525"/>
      <c r="F9" s="525"/>
      <c r="G9" s="526"/>
      <c r="H9" s="355" t="s">
        <v>361</v>
      </c>
      <c r="I9" s="356"/>
      <c r="J9" s="356"/>
      <c r="K9" s="351">
        <f>SUM(I9:J9)</f>
        <v>0</v>
      </c>
      <c r="L9" s="210"/>
      <c r="M9" s="207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s="209" customFormat="1" ht="15">
      <c r="A10" s="352"/>
      <c r="B10" s="353"/>
      <c r="C10" s="354">
        <v>2</v>
      </c>
      <c r="D10" s="527" t="s">
        <v>362</v>
      </c>
      <c r="E10" s="525"/>
      <c r="F10" s="525"/>
      <c r="G10" s="526"/>
      <c r="H10" s="357" t="s">
        <v>363</v>
      </c>
      <c r="I10" s="358">
        <v>500</v>
      </c>
      <c r="J10" s="358"/>
      <c r="K10" s="351">
        <f>SUM(I10:J10)</f>
        <v>500</v>
      </c>
      <c r="L10" s="210"/>
      <c r="M10" s="207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s="209" customFormat="1" ht="15.75">
      <c r="A11" s="348"/>
      <c r="B11" s="349">
        <v>2</v>
      </c>
      <c r="C11" s="524" t="s">
        <v>225</v>
      </c>
      <c r="D11" s="542"/>
      <c r="E11" s="542"/>
      <c r="F11" s="542"/>
      <c r="G11" s="543"/>
      <c r="H11" s="350" t="s">
        <v>283</v>
      </c>
      <c r="I11" s="351">
        <f>I12</f>
        <v>0</v>
      </c>
      <c r="J11" s="351">
        <f>J12</f>
        <v>0</v>
      </c>
      <c r="K11" s="351">
        <f>SUM(I11:J11)</f>
        <v>0</v>
      </c>
      <c r="L11" s="210"/>
      <c r="M11" s="207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1:26" s="209" customFormat="1" ht="15">
      <c r="A12" s="359"/>
      <c r="B12" s="353"/>
      <c r="C12" s="354">
        <v>1</v>
      </c>
      <c r="D12" s="527" t="s">
        <v>364</v>
      </c>
      <c r="E12" s="525"/>
      <c r="F12" s="525"/>
      <c r="G12" s="526"/>
      <c r="H12" s="357" t="s">
        <v>365</v>
      </c>
      <c r="I12" s="356"/>
      <c r="J12" s="356"/>
      <c r="K12" s="351">
        <f>SUM(I12:J12)</f>
        <v>0</v>
      </c>
      <c r="L12" s="210"/>
      <c r="M12" s="207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</row>
    <row r="13" spans="1:26" s="209" customFormat="1" ht="15.75">
      <c r="A13" s="348"/>
      <c r="B13" s="349">
        <v>3</v>
      </c>
      <c r="C13" s="524" t="s">
        <v>52</v>
      </c>
      <c r="D13" s="542"/>
      <c r="E13" s="542"/>
      <c r="F13" s="542"/>
      <c r="G13" s="543"/>
      <c r="H13" s="350" t="s">
        <v>282</v>
      </c>
      <c r="I13" s="351">
        <f>SUM(I14:I22)</f>
        <v>13007</v>
      </c>
      <c r="J13" s="351">
        <f>SUM(J14:J22)</f>
        <v>0</v>
      </c>
      <c r="K13" s="351">
        <f>SUM(I13:J13)</f>
        <v>13007</v>
      </c>
      <c r="L13" s="210"/>
      <c r="M13" s="207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1:26" s="209" customFormat="1" ht="15">
      <c r="A14" s="352"/>
      <c r="B14" s="353"/>
      <c r="C14" s="354">
        <v>1</v>
      </c>
      <c r="D14" s="527" t="s">
        <v>366</v>
      </c>
      <c r="E14" s="525"/>
      <c r="F14" s="525"/>
      <c r="G14" s="526"/>
      <c r="H14" s="360" t="s">
        <v>367</v>
      </c>
      <c r="I14" s="356"/>
      <c r="J14" s="356"/>
      <c r="K14" s="351">
        <f aca="true" t="shared" si="0" ref="K14:K24">SUM(I14:J14)</f>
        <v>0</v>
      </c>
      <c r="L14" s="210"/>
      <c r="M14" s="207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</row>
    <row r="15" spans="1:26" s="209" customFormat="1" ht="15">
      <c r="A15" s="352"/>
      <c r="B15" s="353"/>
      <c r="C15" s="354">
        <v>2</v>
      </c>
      <c r="D15" s="527" t="s">
        <v>368</v>
      </c>
      <c r="E15" s="525"/>
      <c r="F15" s="525"/>
      <c r="G15" s="526"/>
      <c r="H15" s="361" t="s">
        <v>369</v>
      </c>
      <c r="I15" s="356"/>
      <c r="J15" s="356"/>
      <c r="K15" s="351">
        <f t="shared" si="0"/>
        <v>0</v>
      </c>
      <c r="L15" s="210"/>
      <c r="M15" s="207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</row>
    <row r="16" spans="1:26" s="209" customFormat="1" ht="15">
      <c r="A16" s="359"/>
      <c r="B16" s="353"/>
      <c r="C16" s="354">
        <v>3</v>
      </c>
      <c r="D16" s="527" t="s">
        <v>370</v>
      </c>
      <c r="E16" s="525"/>
      <c r="F16" s="525"/>
      <c r="G16" s="526"/>
      <c r="H16" s="361" t="s">
        <v>371</v>
      </c>
      <c r="I16" s="356">
        <v>13007</v>
      </c>
      <c r="J16" s="356"/>
      <c r="K16" s="351">
        <f t="shared" si="0"/>
        <v>13007</v>
      </c>
      <c r="L16" s="210"/>
      <c r="M16" s="207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s="209" customFormat="1" ht="15">
      <c r="A17" s="359"/>
      <c r="B17" s="353"/>
      <c r="C17" s="354">
        <v>4</v>
      </c>
      <c r="D17" s="527" t="s">
        <v>372</v>
      </c>
      <c r="E17" s="525"/>
      <c r="F17" s="525"/>
      <c r="G17" s="526"/>
      <c r="H17" s="362" t="s">
        <v>373</v>
      </c>
      <c r="I17" s="356"/>
      <c r="J17" s="356"/>
      <c r="K17" s="351">
        <f t="shared" si="0"/>
        <v>0</v>
      </c>
      <c r="L17" s="210"/>
      <c r="M17" s="207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</row>
    <row r="18" spans="1:26" s="209" customFormat="1" ht="15">
      <c r="A18" s="359"/>
      <c r="B18" s="353"/>
      <c r="C18" s="354">
        <v>5</v>
      </c>
      <c r="D18" s="527" t="s">
        <v>374</v>
      </c>
      <c r="E18" s="525"/>
      <c r="F18" s="525"/>
      <c r="G18" s="526"/>
      <c r="H18" s="361" t="s">
        <v>375</v>
      </c>
      <c r="I18" s="356"/>
      <c r="J18" s="356"/>
      <c r="K18" s="351">
        <f t="shared" si="0"/>
        <v>0</v>
      </c>
      <c r="L18" s="210"/>
      <c r="M18" s="207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</row>
    <row r="19" spans="1:26" s="209" customFormat="1" ht="15">
      <c r="A19" s="359"/>
      <c r="B19" s="353"/>
      <c r="C19" s="354">
        <v>6</v>
      </c>
      <c r="D19" s="527" t="s">
        <v>376</v>
      </c>
      <c r="E19" s="525"/>
      <c r="F19" s="525"/>
      <c r="G19" s="526"/>
      <c r="H19" s="362" t="s">
        <v>377</v>
      </c>
      <c r="I19" s="356"/>
      <c r="J19" s="356"/>
      <c r="K19" s="351">
        <f t="shared" si="0"/>
        <v>0</v>
      </c>
      <c r="L19" s="210"/>
      <c r="M19" s="207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</row>
    <row r="20" spans="1:26" s="209" customFormat="1" ht="15">
      <c r="A20" s="352"/>
      <c r="B20" s="353"/>
      <c r="C20" s="354">
        <v>7</v>
      </c>
      <c r="D20" s="527" t="s">
        <v>378</v>
      </c>
      <c r="E20" s="525"/>
      <c r="F20" s="525"/>
      <c r="G20" s="526"/>
      <c r="H20" s="362" t="s">
        <v>379</v>
      </c>
      <c r="I20" s="356"/>
      <c r="J20" s="356"/>
      <c r="K20" s="351">
        <f t="shared" si="0"/>
        <v>0</v>
      </c>
      <c r="L20" s="210"/>
      <c r="M20" s="207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</row>
    <row r="21" spans="1:26" s="209" customFormat="1" ht="15">
      <c r="A21" s="352"/>
      <c r="B21" s="353"/>
      <c r="C21" s="354">
        <v>8</v>
      </c>
      <c r="D21" s="527" t="s">
        <v>380</v>
      </c>
      <c r="E21" s="525"/>
      <c r="F21" s="525"/>
      <c r="G21" s="526"/>
      <c r="H21" s="361" t="s">
        <v>381</v>
      </c>
      <c r="I21" s="356"/>
      <c r="J21" s="356"/>
      <c r="K21" s="351">
        <f t="shared" si="0"/>
        <v>0</v>
      </c>
      <c r="L21" s="210"/>
      <c r="M21" s="207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</row>
    <row r="22" spans="1:26" s="209" customFormat="1" ht="15">
      <c r="A22" s="359"/>
      <c r="B22" s="353"/>
      <c r="C22" s="354">
        <v>9</v>
      </c>
      <c r="D22" s="527" t="s">
        <v>382</v>
      </c>
      <c r="E22" s="525"/>
      <c r="F22" s="525"/>
      <c r="G22" s="526"/>
      <c r="H22" s="361" t="s">
        <v>383</v>
      </c>
      <c r="I22" s="356"/>
      <c r="J22" s="356"/>
      <c r="K22" s="351">
        <f t="shared" si="0"/>
        <v>0</v>
      </c>
      <c r="L22" s="210"/>
      <c r="M22" s="207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</row>
    <row r="23" spans="1:26" s="209" customFormat="1" ht="15.75">
      <c r="A23" s="348"/>
      <c r="B23" s="349">
        <v>4</v>
      </c>
      <c r="C23" s="524" t="s">
        <v>285</v>
      </c>
      <c r="D23" s="542"/>
      <c r="E23" s="542"/>
      <c r="F23" s="542"/>
      <c r="G23" s="543"/>
      <c r="H23" s="350" t="s">
        <v>286</v>
      </c>
      <c r="I23" s="351">
        <f>I24</f>
        <v>0</v>
      </c>
      <c r="J23" s="351">
        <f>J24</f>
        <v>0</v>
      </c>
      <c r="K23" s="351">
        <f>SUM(I23:J23)</f>
        <v>0</v>
      </c>
      <c r="L23" s="210"/>
      <c r="M23" s="207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</row>
    <row r="24" spans="1:26" s="209" customFormat="1" ht="15">
      <c r="A24" s="359"/>
      <c r="B24" s="353"/>
      <c r="C24" s="354">
        <v>1</v>
      </c>
      <c r="D24" s="527" t="s">
        <v>384</v>
      </c>
      <c r="E24" s="525"/>
      <c r="F24" s="525"/>
      <c r="G24" s="526"/>
      <c r="H24" s="357" t="s">
        <v>385</v>
      </c>
      <c r="I24" s="356"/>
      <c r="J24" s="356"/>
      <c r="K24" s="351">
        <f t="shared" si="0"/>
        <v>0</v>
      </c>
      <c r="L24" s="210"/>
      <c r="M24" s="207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</row>
    <row r="25" spans="1:26" s="209" customFormat="1" ht="15">
      <c r="A25" s="346">
        <v>2</v>
      </c>
      <c r="B25" s="551" t="s">
        <v>386</v>
      </c>
      <c r="C25" s="525"/>
      <c r="D25" s="525"/>
      <c r="E25" s="525"/>
      <c r="F25" s="525"/>
      <c r="G25" s="525"/>
      <c r="H25" s="526"/>
      <c r="I25" s="347">
        <f>I26+I28+I32</f>
        <v>0</v>
      </c>
      <c r="J25" s="347">
        <f>J26+J28+J32</f>
        <v>0</v>
      </c>
      <c r="K25" s="347">
        <f>K26+K28+K32</f>
        <v>0</v>
      </c>
      <c r="L25" s="210"/>
      <c r="M25" s="207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</row>
    <row r="26" spans="1:26" s="209" customFormat="1" ht="15.75">
      <c r="A26" s="348"/>
      <c r="B26" s="349">
        <v>1</v>
      </c>
      <c r="C26" s="524" t="s">
        <v>387</v>
      </c>
      <c r="D26" s="542"/>
      <c r="E26" s="542"/>
      <c r="F26" s="542"/>
      <c r="G26" s="543"/>
      <c r="H26" s="350" t="s">
        <v>300</v>
      </c>
      <c r="I26" s="351">
        <f>SUM(I27:I27)</f>
        <v>0</v>
      </c>
      <c r="J26" s="351">
        <f>SUM(J27:J27)</f>
        <v>0</v>
      </c>
      <c r="K26" s="351">
        <f>SUM(K27:K27)</f>
        <v>0</v>
      </c>
      <c r="L26" s="210"/>
      <c r="M26" s="207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</row>
    <row r="27" spans="1:26" s="209" customFormat="1" ht="15">
      <c r="A27" s="359"/>
      <c r="B27" s="353"/>
      <c r="C27" s="354">
        <v>1</v>
      </c>
      <c r="D27" s="527" t="s">
        <v>388</v>
      </c>
      <c r="E27" s="525"/>
      <c r="F27" s="525"/>
      <c r="G27" s="526"/>
      <c r="H27" s="357" t="s">
        <v>389</v>
      </c>
      <c r="I27" s="358"/>
      <c r="J27" s="358"/>
      <c r="K27" s="351">
        <f aca="true" t="shared" si="1" ref="K27:K33">SUM(I27:J27)</f>
        <v>0</v>
      </c>
      <c r="L27" s="210"/>
      <c r="M27" s="207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</row>
    <row r="28" spans="1:26" s="209" customFormat="1" ht="15.75">
      <c r="A28" s="348"/>
      <c r="B28" s="349">
        <v>2</v>
      </c>
      <c r="C28" s="524" t="s">
        <v>298</v>
      </c>
      <c r="D28" s="542"/>
      <c r="E28" s="542"/>
      <c r="F28" s="542"/>
      <c r="G28" s="543"/>
      <c r="H28" s="350" t="s">
        <v>299</v>
      </c>
      <c r="I28" s="351">
        <f>SUM(I29:I31)</f>
        <v>0</v>
      </c>
      <c r="J28" s="351">
        <f>SUM(J29:J31)</f>
        <v>0</v>
      </c>
      <c r="K28" s="351">
        <f t="shared" si="1"/>
        <v>0</v>
      </c>
      <c r="L28" s="210"/>
      <c r="M28" s="207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</row>
    <row r="29" spans="1:26" s="209" customFormat="1" ht="15">
      <c r="A29" s="359"/>
      <c r="B29" s="353"/>
      <c r="C29" s="354">
        <v>1</v>
      </c>
      <c r="D29" s="527" t="s">
        <v>390</v>
      </c>
      <c r="E29" s="525"/>
      <c r="F29" s="525"/>
      <c r="G29" s="526"/>
      <c r="H29" s="357" t="s">
        <v>293</v>
      </c>
      <c r="I29" s="356"/>
      <c r="J29" s="356"/>
      <c r="K29" s="351">
        <f t="shared" si="1"/>
        <v>0</v>
      </c>
      <c r="L29" s="210"/>
      <c r="M29" s="207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</row>
    <row r="30" spans="1:26" s="209" customFormat="1" ht="15">
      <c r="A30" s="359"/>
      <c r="B30" s="353"/>
      <c r="C30" s="354">
        <v>2</v>
      </c>
      <c r="D30" s="527" t="s">
        <v>295</v>
      </c>
      <c r="E30" s="525"/>
      <c r="F30" s="525"/>
      <c r="G30" s="526"/>
      <c r="H30" s="357" t="s">
        <v>294</v>
      </c>
      <c r="I30" s="356"/>
      <c r="J30" s="356"/>
      <c r="K30" s="351">
        <f t="shared" si="1"/>
        <v>0</v>
      </c>
      <c r="L30" s="210"/>
      <c r="M30" s="207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</row>
    <row r="31" spans="1:26" s="209" customFormat="1" ht="15">
      <c r="A31" s="359"/>
      <c r="B31" s="353"/>
      <c r="C31" s="354">
        <v>3</v>
      </c>
      <c r="D31" s="527" t="s">
        <v>297</v>
      </c>
      <c r="E31" s="525"/>
      <c r="F31" s="525"/>
      <c r="G31" s="526"/>
      <c r="H31" s="357" t="s">
        <v>296</v>
      </c>
      <c r="I31" s="356"/>
      <c r="J31" s="356"/>
      <c r="K31" s="351">
        <f t="shared" si="1"/>
        <v>0</v>
      </c>
      <c r="L31" s="210"/>
      <c r="M31" s="207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</row>
    <row r="32" spans="1:26" s="209" customFormat="1" ht="15.75">
      <c r="A32" s="348"/>
      <c r="B32" s="349">
        <v>3</v>
      </c>
      <c r="C32" s="524" t="s">
        <v>302</v>
      </c>
      <c r="D32" s="542"/>
      <c r="E32" s="542"/>
      <c r="F32" s="542"/>
      <c r="G32" s="543"/>
      <c r="H32" s="350" t="s">
        <v>301</v>
      </c>
      <c r="I32" s="351">
        <f>I33</f>
        <v>0</v>
      </c>
      <c r="J32" s="351">
        <f>J33</f>
        <v>0</v>
      </c>
      <c r="K32" s="351">
        <f t="shared" si="1"/>
        <v>0</v>
      </c>
      <c r="L32" s="210"/>
      <c r="M32" s="207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</row>
    <row r="33" spans="1:26" s="209" customFormat="1" ht="15">
      <c r="A33" s="359"/>
      <c r="B33" s="353"/>
      <c r="C33" s="354">
        <v>1</v>
      </c>
      <c r="D33" s="527" t="s">
        <v>391</v>
      </c>
      <c r="E33" s="525"/>
      <c r="F33" s="525"/>
      <c r="G33" s="526"/>
      <c r="H33" s="357" t="s">
        <v>392</v>
      </c>
      <c r="I33" s="363"/>
      <c r="J33" s="363"/>
      <c r="K33" s="351">
        <f t="shared" si="1"/>
        <v>0</v>
      </c>
      <c r="L33" s="210"/>
      <c r="M33" s="207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</row>
    <row r="34" spans="1:26" s="209" customFormat="1" ht="15.75">
      <c r="A34" s="547" t="s">
        <v>393</v>
      </c>
      <c r="B34" s="548"/>
      <c r="C34" s="548"/>
      <c r="D34" s="548"/>
      <c r="E34" s="548"/>
      <c r="F34" s="548"/>
      <c r="G34" s="548"/>
      <c r="H34" s="526"/>
      <c r="I34" s="400">
        <f>I7+I25</f>
        <v>13507</v>
      </c>
      <c r="J34" s="400">
        <f>J7+J25</f>
        <v>0</v>
      </c>
      <c r="K34" s="400">
        <f>K7+K25</f>
        <v>13507</v>
      </c>
      <c r="L34" s="210"/>
      <c r="M34" s="207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</row>
    <row r="35" spans="1:26" s="209" customFormat="1" ht="15.75">
      <c r="A35" s="346">
        <v>3</v>
      </c>
      <c r="B35" s="364" t="s">
        <v>394</v>
      </c>
      <c r="C35" s="364"/>
      <c r="D35" s="364"/>
      <c r="E35" s="364"/>
      <c r="F35" s="364"/>
      <c r="G35" s="364"/>
      <c r="H35" s="350" t="s">
        <v>395</v>
      </c>
      <c r="I35" s="347">
        <f>I36</f>
        <v>0</v>
      </c>
      <c r="J35" s="347">
        <f>J36</f>
        <v>0</v>
      </c>
      <c r="K35" s="347">
        <f>K36</f>
        <v>0</v>
      </c>
      <c r="L35" s="210"/>
      <c r="M35" s="207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</row>
    <row r="36" spans="1:26" s="209" customFormat="1" ht="15">
      <c r="A36" s="365"/>
      <c r="B36" s="349">
        <v>1</v>
      </c>
      <c r="C36" s="549" t="s">
        <v>396</v>
      </c>
      <c r="D36" s="549"/>
      <c r="E36" s="549"/>
      <c r="F36" s="549"/>
      <c r="G36" s="549"/>
      <c r="H36" s="366" t="s">
        <v>397</v>
      </c>
      <c r="I36" s="351">
        <f>I37+I40+I41</f>
        <v>0</v>
      </c>
      <c r="J36" s="351">
        <f>J37+J40+J41</f>
        <v>0</v>
      </c>
      <c r="K36" s="351">
        <f>K37+K40+K41</f>
        <v>0</v>
      </c>
      <c r="L36" s="210"/>
      <c r="M36" s="207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</row>
    <row r="37" spans="1:26" s="209" customFormat="1" ht="15">
      <c r="A37" s="352"/>
      <c r="B37" s="353"/>
      <c r="C37" s="354">
        <v>1</v>
      </c>
      <c r="D37" s="550" t="s">
        <v>398</v>
      </c>
      <c r="E37" s="525"/>
      <c r="F37" s="525"/>
      <c r="G37" s="526"/>
      <c r="H37" s="367" t="s">
        <v>399</v>
      </c>
      <c r="I37" s="351">
        <f>SUM(I38:I39)</f>
        <v>0</v>
      </c>
      <c r="J37" s="351">
        <f>SUM(J38:J39)</f>
        <v>0</v>
      </c>
      <c r="K37" s="351">
        <f>SUM(K38:K39)</f>
        <v>0</v>
      </c>
      <c r="L37" s="210"/>
      <c r="M37" s="207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</row>
    <row r="38" spans="1:26" s="209" customFormat="1" ht="15">
      <c r="A38" s="352"/>
      <c r="B38" s="353"/>
      <c r="C38" s="368"/>
      <c r="D38" s="354">
        <v>1</v>
      </c>
      <c r="E38" s="541" t="s">
        <v>290</v>
      </c>
      <c r="F38" s="541"/>
      <c r="G38" s="541"/>
      <c r="H38" s="369" t="s">
        <v>289</v>
      </c>
      <c r="I38" s="370"/>
      <c r="J38" s="370"/>
      <c r="K38" s="351">
        <f>SUM(I38:J38)</f>
        <v>0</v>
      </c>
      <c r="L38" s="210"/>
      <c r="M38" s="207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</row>
    <row r="39" spans="1:26" s="209" customFormat="1" ht="15">
      <c r="A39" s="352"/>
      <c r="B39" s="353"/>
      <c r="C39" s="368"/>
      <c r="D39" s="354">
        <v>2</v>
      </c>
      <c r="E39" s="541" t="s">
        <v>400</v>
      </c>
      <c r="F39" s="541"/>
      <c r="G39" s="541"/>
      <c r="H39" s="369" t="s">
        <v>401</v>
      </c>
      <c r="I39" s="370"/>
      <c r="J39" s="370"/>
      <c r="K39" s="351">
        <f>SUM(I39:J39)</f>
        <v>0</v>
      </c>
      <c r="L39" s="210"/>
      <c r="M39" s="207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</row>
    <row r="40" spans="1:26" s="209" customFormat="1" ht="15">
      <c r="A40" s="352"/>
      <c r="B40" s="353"/>
      <c r="C40" s="371">
        <v>2</v>
      </c>
      <c r="D40" s="534" t="s">
        <v>288</v>
      </c>
      <c r="E40" s="542"/>
      <c r="F40" s="542"/>
      <c r="G40" s="543"/>
      <c r="H40" s="372" t="s">
        <v>287</v>
      </c>
      <c r="I40" s="370"/>
      <c r="J40" s="370"/>
      <c r="K40" s="351">
        <f>SUM(I40:J40)</f>
        <v>0</v>
      </c>
      <c r="L40" s="210"/>
      <c r="M40" s="207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</row>
    <row r="41" spans="1:26" s="209" customFormat="1" ht="15.75" thickBot="1">
      <c r="A41" s="373"/>
      <c r="B41" s="374"/>
      <c r="C41" s="375">
        <v>3</v>
      </c>
      <c r="D41" s="544" t="s">
        <v>292</v>
      </c>
      <c r="E41" s="545"/>
      <c r="F41" s="545"/>
      <c r="G41" s="546"/>
      <c r="H41" s="376" t="s">
        <v>291</v>
      </c>
      <c r="I41" s="377"/>
      <c r="J41" s="377"/>
      <c r="K41" s="351">
        <f>SUM(I41:J41)</f>
        <v>0</v>
      </c>
      <c r="L41" s="210"/>
      <c r="M41" s="211"/>
      <c r="N41" s="211"/>
      <c r="O41" s="211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</row>
    <row r="42" spans="1:26" s="209" customFormat="1" ht="16.5" thickBot="1">
      <c r="A42" s="537" t="s">
        <v>402</v>
      </c>
      <c r="B42" s="538"/>
      <c r="C42" s="538"/>
      <c r="D42" s="538"/>
      <c r="E42" s="538"/>
      <c r="F42" s="538"/>
      <c r="G42" s="538"/>
      <c r="H42" s="539"/>
      <c r="I42" s="407">
        <f>I34+I35</f>
        <v>13507</v>
      </c>
      <c r="J42" s="407">
        <f>J34+J35</f>
        <v>0</v>
      </c>
      <c r="K42" s="408">
        <f>K34+K35</f>
        <v>13507</v>
      </c>
      <c r="L42" s="210"/>
      <c r="M42" s="207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</row>
    <row r="43" spans="1:26" s="209" customFormat="1" ht="18.75">
      <c r="A43" s="378"/>
      <c r="B43" s="379"/>
      <c r="C43" s="379"/>
      <c r="D43" s="379"/>
      <c r="E43" s="379"/>
      <c r="F43" s="379"/>
      <c r="G43" s="379"/>
      <c r="H43" s="380"/>
      <c r="I43" s="381"/>
      <c r="J43" s="381"/>
      <c r="K43" s="382"/>
      <c r="L43" s="210"/>
      <c r="M43" s="207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spans="1:26" s="209" customFormat="1" ht="15">
      <c r="A44" s="383">
        <v>1</v>
      </c>
      <c r="B44" s="533" t="s">
        <v>403</v>
      </c>
      <c r="C44" s="533"/>
      <c r="D44" s="533"/>
      <c r="E44" s="533"/>
      <c r="F44" s="533"/>
      <c r="G44" s="532"/>
      <c r="H44" s="532"/>
      <c r="I44" s="347">
        <f>I45+I46+I47+I49+I50</f>
        <v>13507</v>
      </c>
      <c r="J44" s="347">
        <f>J45+J46+J47+J49+J50</f>
        <v>0</v>
      </c>
      <c r="K44" s="347">
        <f>K45+K46+K47+K49+K50</f>
        <v>13507</v>
      </c>
      <c r="L44" s="210"/>
      <c r="M44" s="207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</row>
    <row r="45" spans="1:26" s="209" customFormat="1" ht="15.75">
      <c r="A45" s="348"/>
      <c r="B45" s="384">
        <v>1</v>
      </c>
      <c r="C45" s="524" t="s">
        <v>41</v>
      </c>
      <c r="D45" s="525"/>
      <c r="E45" s="525"/>
      <c r="F45" s="525"/>
      <c r="G45" s="526"/>
      <c r="H45" s="350" t="s">
        <v>303</v>
      </c>
      <c r="I45" s="351"/>
      <c r="J45" s="351"/>
      <c r="K45" s="351">
        <f aca="true" t="shared" si="2" ref="K45:K60">SUM(I45:J45)</f>
        <v>0</v>
      </c>
      <c r="L45" s="210"/>
      <c r="M45" s="207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</row>
    <row r="46" spans="1:26" s="209" customFormat="1" ht="15.75">
      <c r="A46" s="348"/>
      <c r="B46" s="385">
        <v>2</v>
      </c>
      <c r="C46" s="540" t="s">
        <v>223</v>
      </c>
      <c r="D46" s="540"/>
      <c r="E46" s="540"/>
      <c r="F46" s="532"/>
      <c r="G46" s="532"/>
      <c r="H46" s="350" t="s">
        <v>304</v>
      </c>
      <c r="I46" s="386"/>
      <c r="J46" s="386"/>
      <c r="K46" s="351">
        <f t="shared" si="2"/>
        <v>0</v>
      </c>
      <c r="L46" s="210"/>
      <c r="M46" s="207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</row>
    <row r="47" spans="1:26" s="209" customFormat="1" ht="15.75">
      <c r="A47" s="348"/>
      <c r="B47" s="385">
        <v>3</v>
      </c>
      <c r="C47" s="524" t="s">
        <v>19</v>
      </c>
      <c r="D47" s="525"/>
      <c r="E47" s="525"/>
      <c r="F47" s="525"/>
      <c r="G47" s="526"/>
      <c r="H47" s="350" t="s">
        <v>305</v>
      </c>
      <c r="I47" s="386">
        <v>13507</v>
      </c>
      <c r="J47" s="386"/>
      <c r="K47" s="351">
        <f t="shared" si="2"/>
        <v>13507</v>
      </c>
      <c r="L47" s="210"/>
      <c r="M47" s="207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</row>
    <row r="48" spans="1:26" s="209" customFormat="1" ht="15">
      <c r="A48" s="387"/>
      <c r="B48" s="385"/>
      <c r="C48" s="388"/>
      <c r="D48" s="535" t="s">
        <v>404</v>
      </c>
      <c r="E48" s="536"/>
      <c r="F48" s="532"/>
      <c r="G48" s="532"/>
      <c r="H48" s="389" t="s">
        <v>405</v>
      </c>
      <c r="I48" s="390"/>
      <c r="J48" s="390"/>
      <c r="K48" s="351">
        <f t="shared" si="2"/>
        <v>0</v>
      </c>
      <c r="L48" s="210"/>
      <c r="M48" s="207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</row>
    <row r="49" spans="1:26" s="209" customFormat="1" ht="15.75">
      <c r="A49" s="348"/>
      <c r="B49" s="385">
        <v>4</v>
      </c>
      <c r="C49" s="524" t="s">
        <v>256</v>
      </c>
      <c r="D49" s="525"/>
      <c r="E49" s="525"/>
      <c r="F49" s="525"/>
      <c r="G49" s="526"/>
      <c r="H49" s="350" t="s">
        <v>306</v>
      </c>
      <c r="I49" s="386"/>
      <c r="J49" s="386"/>
      <c r="K49" s="351">
        <f t="shared" si="2"/>
        <v>0</v>
      </c>
      <c r="L49" s="210"/>
      <c r="M49" s="207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</row>
    <row r="50" spans="1:26" s="209" customFormat="1" ht="15.75">
      <c r="A50" s="348"/>
      <c r="B50" s="385">
        <v>5</v>
      </c>
      <c r="C50" s="524" t="s">
        <v>316</v>
      </c>
      <c r="D50" s="525"/>
      <c r="E50" s="525"/>
      <c r="F50" s="525"/>
      <c r="G50" s="526"/>
      <c r="H50" s="350" t="s">
        <v>315</v>
      </c>
      <c r="I50" s="351">
        <f>SUM(I51:I54)</f>
        <v>0</v>
      </c>
      <c r="J50" s="351">
        <f>SUM(J51:J54)</f>
        <v>0</v>
      </c>
      <c r="K50" s="351">
        <f t="shared" si="2"/>
        <v>0</v>
      </c>
      <c r="L50" s="210"/>
      <c r="M50" s="207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</row>
    <row r="51" spans="1:26" s="209" customFormat="1" ht="15">
      <c r="A51" s="348"/>
      <c r="B51" s="391"/>
      <c r="C51" s="392">
        <v>1</v>
      </c>
      <c r="D51" s="534" t="s">
        <v>309</v>
      </c>
      <c r="E51" s="525"/>
      <c r="F51" s="525"/>
      <c r="G51" s="526"/>
      <c r="H51" s="393" t="s">
        <v>308</v>
      </c>
      <c r="I51" s="394"/>
      <c r="J51" s="394"/>
      <c r="K51" s="351">
        <f t="shared" si="2"/>
        <v>0</v>
      </c>
      <c r="L51" s="210"/>
      <c r="M51" s="207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</row>
    <row r="52" spans="1:26" s="209" customFormat="1" ht="15">
      <c r="A52" s="395"/>
      <c r="B52" s="396"/>
      <c r="C52" s="392">
        <v>2</v>
      </c>
      <c r="D52" s="534" t="s">
        <v>406</v>
      </c>
      <c r="E52" s="525"/>
      <c r="F52" s="525"/>
      <c r="G52" s="526"/>
      <c r="H52" s="393" t="s">
        <v>310</v>
      </c>
      <c r="I52" s="394"/>
      <c r="J52" s="394"/>
      <c r="K52" s="351">
        <f t="shared" si="2"/>
        <v>0</v>
      </c>
      <c r="L52" s="210"/>
      <c r="M52" s="207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</row>
    <row r="53" spans="1:26" s="209" customFormat="1" ht="15">
      <c r="A53" s="395"/>
      <c r="B53" s="396"/>
      <c r="C53" s="392">
        <v>3</v>
      </c>
      <c r="D53" s="534" t="s">
        <v>407</v>
      </c>
      <c r="E53" s="525"/>
      <c r="F53" s="525"/>
      <c r="G53" s="526"/>
      <c r="H53" s="393" t="s">
        <v>312</v>
      </c>
      <c r="I53" s="394"/>
      <c r="J53" s="394"/>
      <c r="K53" s="351">
        <f t="shared" si="2"/>
        <v>0</v>
      </c>
      <c r="L53" s="210"/>
      <c r="M53" s="207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</row>
    <row r="54" spans="1:26" s="209" customFormat="1" ht="15">
      <c r="A54" s="395"/>
      <c r="B54" s="396"/>
      <c r="C54" s="392">
        <v>4</v>
      </c>
      <c r="D54" s="534" t="s">
        <v>227</v>
      </c>
      <c r="E54" s="525"/>
      <c r="F54" s="525"/>
      <c r="G54" s="526"/>
      <c r="H54" s="393" t="s">
        <v>314</v>
      </c>
      <c r="I54" s="394"/>
      <c r="J54" s="394"/>
      <c r="K54" s="351">
        <f t="shared" si="2"/>
        <v>0</v>
      </c>
      <c r="L54" s="210"/>
      <c r="M54" s="207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</row>
    <row r="55" spans="1:26" s="209" customFormat="1" ht="15">
      <c r="A55" s="383">
        <v>2</v>
      </c>
      <c r="B55" s="533" t="s">
        <v>408</v>
      </c>
      <c r="C55" s="533"/>
      <c r="D55" s="533"/>
      <c r="E55" s="533"/>
      <c r="F55" s="533"/>
      <c r="G55" s="532"/>
      <c r="H55" s="532"/>
      <c r="I55" s="347">
        <f>I56+I57+I58</f>
        <v>0</v>
      </c>
      <c r="J55" s="347">
        <f>J56+J57+J58</f>
        <v>0</v>
      </c>
      <c r="K55" s="347">
        <f t="shared" si="2"/>
        <v>0</v>
      </c>
      <c r="L55" s="210"/>
      <c r="M55" s="207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</row>
    <row r="56" spans="1:26" s="209" customFormat="1" ht="15.75">
      <c r="A56" s="352"/>
      <c r="B56" s="397">
        <v>1</v>
      </c>
      <c r="C56" s="524" t="s">
        <v>33</v>
      </c>
      <c r="D56" s="525"/>
      <c r="E56" s="525"/>
      <c r="F56" s="525"/>
      <c r="G56" s="526"/>
      <c r="H56" s="350" t="s">
        <v>319</v>
      </c>
      <c r="I56" s="351"/>
      <c r="J56" s="351"/>
      <c r="K56" s="351">
        <f t="shared" si="2"/>
        <v>0</v>
      </c>
      <c r="L56" s="210"/>
      <c r="M56" s="207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</row>
    <row r="57" spans="1:26" s="209" customFormat="1" ht="18.75">
      <c r="A57" s="398"/>
      <c r="B57" s="397">
        <v>2</v>
      </c>
      <c r="C57" s="524" t="s">
        <v>34</v>
      </c>
      <c r="D57" s="525"/>
      <c r="E57" s="525"/>
      <c r="F57" s="525"/>
      <c r="G57" s="526"/>
      <c r="H57" s="350" t="s">
        <v>320</v>
      </c>
      <c r="I57" s="351"/>
      <c r="J57" s="351"/>
      <c r="K57" s="351">
        <f t="shared" si="2"/>
        <v>0</v>
      </c>
      <c r="L57" s="210"/>
      <c r="M57" s="207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</row>
    <row r="58" spans="1:26" s="209" customFormat="1" ht="15.75">
      <c r="A58" s="399"/>
      <c r="B58" s="397">
        <v>3</v>
      </c>
      <c r="C58" s="524" t="s">
        <v>324</v>
      </c>
      <c r="D58" s="525"/>
      <c r="E58" s="525"/>
      <c r="F58" s="525"/>
      <c r="G58" s="526"/>
      <c r="H58" s="350" t="s">
        <v>323</v>
      </c>
      <c r="I58" s="351">
        <f>SUM(I59:I60)</f>
        <v>0</v>
      </c>
      <c r="J58" s="351">
        <f>SUM(J59:J60)</f>
        <v>0</v>
      </c>
      <c r="K58" s="351">
        <f t="shared" si="2"/>
        <v>0</v>
      </c>
      <c r="L58" s="210"/>
      <c r="M58" s="207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</row>
    <row r="59" spans="1:26" s="209" customFormat="1" ht="15">
      <c r="A59" s="368"/>
      <c r="B59" s="368"/>
      <c r="C59" s="391">
        <v>1</v>
      </c>
      <c r="D59" s="527" t="s">
        <v>409</v>
      </c>
      <c r="E59" s="525"/>
      <c r="F59" s="525"/>
      <c r="G59" s="526"/>
      <c r="H59" s="357" t="s">
        <v>321</v>
      </c>
      <c r="I59" s="363"/>
      <c r="J59" s="363"/>
      <c r="K59" s="351">
        <f t="shared" si="2"/>
        <v>0</v>
      </c>
      <c r="L59" s="210"/>
      <c r="M59" s="207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</row>
    <row r="60" spans="1:26" s="209" customFormat="1" ht="15">
      <c r="A60" s="368"/>
      <c r="B60" s="368"/>
      <c r="C60" s="391">
        <v>2</v>
      </c>
      <c r="D60" s="527" t="s">
        <v>410</v>
      </c>
      <c r="E60" s="525"/>
      <c r="F60" s="525"/>
      <c r="G60" s="526"/>
      <c r="H60" s="357" t="s">
        <v>322</v>
      </c>
      <c r="I60" s="363"/>
      <c r="J60" s="363"/>
      <c r="K60" s="351">
        <f t="shared" si="2"/>
        <v>0</v>
      </c>
      <c r="L60" s="210"/>
      <c r="M60" s="207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</row>
    <row r="61" spans="1:26" s="209" customFormat="1" ht="15.75">
      <c r="A61" s="528" t="s">
        <v>411</v>
      </c>
      <c r="B61" s="528"/>
      <c r="C61" s="528"/>
      <c r="D61" s="528"/>
      <c r="E61" s="528"/>
      <c r="F61" s="528"/>
      <c r="G61" s="528"/>
      <c r="H61" s="529"/>
      <c r="I61" s="400">
        <f>I44+I55</f>
        <v>13507</v>
      </c>
      <c r="J61" s="400">
        <f>J44+J55</f>
        <v>0</v>
      </c>
      <c r="K61" s="400">
        <f>K44+K55</f>
        <v>13507</v>
      </c>
      <c r="L61" s="210"/>
      <c r="M61" s="207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</row>
    <row r="62" spans="1:26" s="209" customFormat="1" ht="15">
      <c r="A62" s="401">
        <v>3</v>
      </c>
      <c r="B62" s="530" t="s">
        <v>245</v>
      </c>
      <c r="C62" s="530"/>
      <c r="D62" s="530"/>
      <c r="E62" s="530"/>
      <c r="F62" s="530"/>
      <c r="G62" s="531"/>
      <c r="H62" s="532"/>
      <c r="I62" s="347">
        <f aca="true" t="shared" si="3" ref="I62:K63">I63</f>
        <v>0</v>
      </c>
      <c r="J62" s="347">
        <f t="shared" si="3"/>
        <v>0</v>
      </c>
      <c r="K62" s="347">
        <f t="shared" si="3"/>
        <v>0</v>
      </c>
      <c r="L62" s="210"/>
      <c r="M62" s="207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</row>
    <row r="63" spans="1:26" s="209" customFormat="1" ht="15">
      <c r="A63" s="368"/>
      <c r="B63" s="397">
        <v>1</v>
      </c>
      <c r="C63" s="524" t="s">
        <v>318</v>
      </c>
      <c r="D63" s="525"/>
      <c r="E63" s="525"/>
      <c r="F63" s="525"/>
      <c r="G63" s="526"/>
      <c r="H63" s="402" t="s">
        <v>317</v>
      </c>
      <c r="I63" s="351">
        <f t="shared" si="3"/>
        <v>0</v>
      </c>
      <c r="J63" s="351">
        <f t="shared" si="3"/>
        <v>0</v>
      </c>
      <c r="K63" s="351">
        <f t="shared" si="3"/>
        <v>0</v>
      </c>
      <c r="L63" s="210"/>
      <c r="M63" s="207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</row>
    <row r="64" spans="1:26" s="209" customFormat="1" ht="15.75" thickBot="1">
      <c r="A64" s="403"/>
      <c r="B64" s="404"/>
      <c r="C64" s="405">
        <v>1</v>
      </c>
      <c r="D64" s="527" t="s">
        <v>412</v>
      </c>
      <c r="E64" s="525"/>
      <c r="F64" s="525"/>
      <c r="G64" s="526"/>
      <c r="H64" s="393" t="s">
        <v>413</v>
      </c>
      <c r="I64" s="406"/>
      <c r="J64" s="406"/>
      <c r="K64" s="351">
        <f>SUM(I64:J64)</f>
        <v>0</v>
      </c>
      <c r="L64" s="210"/>
      <c r="M64" s="207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</row>
    <row r="65" spans="1:26" s="209" customFormat="1" ht="16.5" thickBot="1">
      <c r="A65" s="521" t="s">
        <v>414</v>
      </c>
      <c r="B65" s="522"/>
      <c r="C65" s="522"/>
      <c r="D65" s="522"/>
      <c r="E65" s="522"/>
      <c r="F65" s="522"/>
      <c r="G65" s="522"/>
      <c r="H65" s="523"/>
      <c r="I65" s="407">
        <f>I61+I62</f>
        <v>13507</v>
      </c>
      <c r="J65" s="407">
        <f>J61+J62</f>
        <v>0</v>
      </c>
      <c r="K65" s="408">
        <f>K61+K62</f>
        <v>13507</v>
      </c>
      <c r="L65" s="210"/>
      <c r="M65" s="207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</row>
    <row r="66" spans="1:11" ht="12.75">
      <c r="A66" s="330"/>
      <c r="B66" s="330"/>
      <c r="C66" s="330"/>
      <c r="D66" s="330"/>
      <c r="E66" s="330"/>
      <c r="F66" s="330"/>
      <c r="G66" s="330"/>
      <c r="H66" s="330"/>
      <c r="I66" s="331"/>
      <c r="J66" s="331"/>
      <c r="K66" s="332" t="s">
        <v>254</v>
      </c>
    </row>
    <row r="67" spans="1:11" ht="12.75">
      <c r="A67" s="557" t="s">
        <v>255</v>
      </c>
      <c r="B67" s="558"/>
      <c r="C67" s="558"/>
      <c r="D67" s="558"/>
      <c r="E67" s="558"/>
      <c r="F67" s="333" t="s">
        <v>96</v>
      </c>
      <c r="G67" s="334"/>
      <c r="H67" s="335"/>
      <c r="I67" s="336"/>
      <c r="J67" s="336"/>
      <c r="K67" s="337"/>
    </row>
    <row r="68" spans="1:11" ht="12.75">
      <c r="A68" s="559" t="s">
        <v>415</v>
      </c>
      <c r="B68" s="560"/>
      <c r="C68" s="560"/>
      <c r="D68" s="560"/>
      <c r="E68" s="560"/>
      <c r="F68" s="560"/>
      <c r="G68" s="561"/>
      <c r="H68" s="338"/>
      <c r="I68" s="339"/>
      <c r="J68" s="339"/>
      <c r="K68" s="340"/>
    </row>
    <row r="69" spans="1:11" ht="12.75">
      <c r="A69" s="562" t="s">
        <v>346</v>
      </c>
      <c r="B69" s="562" t="s">
        <v>347</v>
      </c>
      <c r="C69" s="562" t="s">
        <v>348</v>
      </c>
      <c r="D69" s="554" t="s">
        <v>349</v>
      </c>
      <c r="E69" s="554"/>
      <c r="F69" s="554"/>
      <c r="G69" s="554"/>
      <c r="H69" s="554" t="s">
        <v>350</v>
      </c>
      <c r="I69" s="555" t="s">
        <v>270</v>
      </c>
      <c r="J69" s="556"/>
      <c r="K69" s="556"/>
    </row>
    <row r="70" spans="1:11" ht="25.5">
      <c r="A70" s="562"/>
      <c r="B70" s="562"/>
      <c r="C70" s="562"/>
      <c r="D70" s="554"/>
      <c r="E70" s="554"/>
      <c r="F70" s="554"/>
      <c r="G70" s="554"/>
      <c r="H70" s="554"/>
      <c r="I70" s="341" t="s">
        <v>351</v>
      </c>
      <c r="J70" s="341" t="s">
        <v>352</v>
      </c>
      <c r="K70" s="342" t="s">
        <v>9</v>
      </c>
    </row>
    <row r="71" spans="1:11" ht="12.75">
      <c r="A71" s="343"/>
      <c r="B71" s="552" t="s">
        <v>353</v>
      </c>
      <c r="C71" s="552"/>
      <c r="D71" s="552"/>
      <c r="E71" s="552"/>
      <c r="F71" s="552"/>
      <c r="G71" s="552"/>
      <c r="H71" s="344" t="s">
        <v>354</v>
      </c>
      <c r="I71" s="345" t="s">
        <v>355</v>
      </c>
      <c r="J71" s="345" t="s">
        <v>356</v>
      </c>
      <c r="K71" s="345" t="s">
        <v>357</v>
      </c>
    </row>
    <row r="72" spans="1:11" ht="15">
      <c r="A72" s="346">
        <v>1</v>
      </c>
      <c r="B72" s="553" t="s">
        <v>358</v>
      </c>
      <c r="C72" s="525"/>
      <c r="D72" s="525"/>
      <c r="E72" s="525"/>
      <c r="F72" s="525"/>
      <c r="G72" s="525"/>
      <c r="H72" s="526"/>
      <c r="I72" s="347">
        <f>I73+I76+I78+I88</f>
        <v>0</v>
      </c>
      <c r="J72" s="347">
        <f>J73+J76+J78+J88</f>
        <v>0</v>
      </c>
      <c r="K72" s="347">
        <f>K73+K76+K78+K88</f>
        <v>0</v>
      </c>
    </row>
    <row r="73" spans="1:11" ht="15.75">
      <c r="A73" s="348"/>
      <c r="B73" s="349">
        <v>1</v>
      </c>
      <c r="C73" s="524" t="s">
        <v>359</v>
      </c>
      <c r="D73" s="542"/>
      <c r="E73" s="542"/>
      <c r="F73" s="542"/>
      <c r="G73" s="543"/>
      <c r="H73" s="350" t="s">
        <v>284</v>
      </c>
      <c r="I73" s="351">
        <f>SUM(I74:I75)</f>
        <v>0</v>
      </c>
      <c r="J73" s="351">
        <f>SUM(J74:J75)</f>
        <v>0</v>
      </c>
      <c r="K73" s="351">
        <f>SUM(K74:K75)</f>
        <v>0</v>
      </c>
    </row>
    <row r="74" spans="1:11" ht="15">
      <c r="A74" s="352"/>
      <c r="B74" s="353"/>
      <c r="C74" s="354">
        <v>1</v>
      </c>
      <c r="D74" s="527" t="s">
        <v>360</v>
      </c>
      <c r="E74" s="525"/>
      <c r="F74" s="525"/>
      <c r="G74" s="526"/>
      <c r="H74" s="355" t="s">
        <v>361</v>
      </c>
      <c r="I74" s="356"/>
      <c r="J74" s="356"/>
      <c r="K74" s="351">
        <f>SUM(I74:J74)</f>
        <v>0</v>
      </c>
    </row>
    <row r="75" spans="1:11" ht="15">
      <c r="A75" s="352"/>
      <c r="B75" s="353"/>
      <c r="C75" s="354">
        <v>2</v>
      </c>
      <c r="D75" s="527" t="s">
        <v>362</v>
      </c>
      <c r="E75" s="525"/>
      <c r="F75" s="525"/>
      <c r="G75" s="526"/>
      <c r="H75" s="357" t="s">
        <v>363</v>
      </c>
      <c r="I75" s="358"/>
      <c r="J75" s="358"/>
      <c r="K75" s="351">
        <f>SUM(I75:J75)</f>
        <v>0</v>
      </c>
    </row>
    <row r="76" spans="1:11" ht="15.75">
      <c r="A76" s="348"/>
      <c r="B76" s="349">
        <v>2</v>
      </c>
      <c r="C76" s="524" t="s">
        <v>225</v>
      </c>
      <c r="D76" s="542"/>
      <c r="E76" s="542"/>
      <c r="F76" s="542"/>
      <c r="G76" s="543"/>
      <c r="H76" s="350" t="s">
        <v>283</v>
      </c>
      <c r="I76" s="351">
        <f>I77</f>
        <v>0</v>
      </c>
      <c r="J76" s="351">
        <f>J77</f>
        <v>0</v>
      </c>
      <c r="K76" s="351">
        <f>SUM(I76:J76)</f>
        <v>0</v>
      </c>
    </row>
    <row r="77" spans="1:11" ht="15">
      <c r="A77" s="359"/>
      <c r="B77" s="353"/>
      <c r="C77" s="354">
        <v>1</v>
      </c>
      <c r="D77" s="527" t="s">
        <v>364</v>
      </c>
      <c r="E77" s="525"/>
      <c r="F77" s="525"/>
      <c r="G77" s="526"/>
      <c r="H77" s="357" t="s">
        <v>365</v>
      </c>
      <c r="I77" s="356"/>
      <c r="J77" s="356"/>
      <c r="K77" s="351">
        <f>SUM(I77:J77)</f>
        <v>0</v>
      </c>
    </row>
    <row r="78" spans="1:11" ht="15.75">
      <c r="A78" s="348"/>
      <c r="B78" s="349">
        <v>3</v>
      </c>
      <c r="C78" s="524" t="s">
        <v>52</v>
      </c>
      <c r="D78" s="542"/>
      <c r="E78" s="542"/>
      <c r="F78" s="542"/>
      <c r="G78" s="543"/>
      <c r="H78" s="350" t="s">
        <v>282</v>
      </c>
      <c r="I78" s="351">
        <f>SUM(I79:I87)</f>
        <v>0</v>
      </c>
      <c r="J78" s="351">
        <f>SUM(J79:J87)</f>
        <v>0</v>
      </c>
      <c r="K78" s="351">
        <f>SUM(I78:J78)</f>
        <v>0</v>
      </c>
    </row>
    <row r="79" spans="1:11" ht="15">
      <c r="A79" s="352"/>
      <c r="B79" s="353"/>
      <c r="C79" s="354">
        <v>1</v>
      </c>
      <c r="D79" s="527" t="s">
        <v>366</v>
      </c>
      <c r="E79" s="525"/>
      <c r="F79" s="525"/>
      <c r="G79" s="526"/>
      <c r="H79" s="360" t="s">
        <v>367</v>
      </c>
      <c r="I79" s="356"/>
      <c r="J79" s="356"/>
      <c r="K79" s="351">
        <f aca="true" t="shared" si="4" ref="K79:K89">SUM(I79:J79)</f>
        <v>0</v>
      </c>
    </row>
    <row r="80" spans="1:11" ht="15">
      <c r="A80" s="352"/>
      <c r="B80" s="353"/>
      <c r="C80" s="354">
        <v>2</v>
      </c>
      <c r="D80" s="527" t="s">
        <v>368</v>
      </c>
      <c r="E80" s="525"/>
      <c r="F80" s="525"/>
      <c r="G80" s="526"/>
      <c r="H80" s="361" t="s">
        <v>369</v>
      </c>
      <c r="I80" s="356"/>
      <c r="J80" s="356"/>
      <c r="K80" s="351">
        <f t="shared" si="4"/>
        <v>0</v>
      </c>
    </row>
    <row r="81" spans="1:11" ht="15">
      <c r="A81" s="359"/>
      <c r="B81" s="353"/>
      <c r="C81" s="354">
        <v>3</v>
      </c>
      <c r="D81" s="527" t="s">
        <v>370</v>
      </c>
      <c r="E81" s="525"/>
      <c r="F81" s="525"/>
      <c r="G81" s="526"/>
      <c r="H81" s="361" t="s">
        <v>371</v>
      </c>
      <c r="I81" s="356"/>
      <c r="J81" s="356"/>
      <c r="K81" s="351">
        <f t="shared" si="4"/>
        <v>0</v>
      </c>
    </row>
    <row r="82" spans="1:11" ht="15">
      <c r="A82" s="359"/>
      <c r="B82" s="353"/>
      <c r="C82" s="354">
        <v>4</v>
      </c>
      <c r="D82" s="527" t="s">
        <v>372</v>
      </c>
      <c r="E82" s="525"/>
      <c r="F82" s="525"/>
      <c r="G82" s="526"/>
      <c r="H82" s="362" t="s">
        <v>373</v>
      </c>
      <c r="I82" s="356"/>
      <c r="J82" s="356"/>
      <c r="K82" s="351">
        <f t="shared" si="4"/>
        <v>0</v>
      </c>
    </row>
    <row r="83" spans="1:11" ht="15">
      <c r="A83" s="359"/>
      <c r="B83" s="353"/>
      <c r="C83" s="354">
        <v>5</v>
      </c>
      <c r="D83" s="527" t="s">
        <v>374</v>
      </c>
      <c r="E83" s="525"/>
      <c r="F83" s="525"/>
      <c r="G83" s="526"/>
      <c r="H83" s="361" t="s">
        <v>375</v>
      </c>
      <c r="I83" s="356"/>
      <c r="J83" s="356"/>
      <c r="K83" s="351">
        <f t="shared" si="4"/>
        <v>0</v>
      </c>
    </row>
    <row r="84" spans="1:11" ht="15">
      <c r="A84" s="359"/>
      <c r="B84" s="353"/>
      <c r="C84" s="354">
        <v>6</v>
      </c>
      <c r="D84" s="527" t="s">
        <v>376</v>
      </c>
      <c r="E84" s="525"/>
      <c r="F84" s="525"/>
      <c r="G84" s="526"/>
      <c r="H84" s="362" t="s">
        <v>377</v>
      </c>
      <c r="I84" s="356"/>
      <c r="J84" s="356"/>
      <c r="K84" s="351">
        <f t="shared" si="4"/>
        <v>0</v>
      </c>
    </row>
    <row r="85" spans="1:11" ht="15">
      <c r="A85" s="352"/>
      <c r="B85" s="353"/>
      <c r="C85" s="354">
        <v>7</v>
      </c>
      <c r="D85" s="527" t="s">
        <v>378</v>
      </c>
      <c r="E85" s="525"/>
      <c r="F85" s="525"/>
      <c r="G85" s="526"/>
      <c r="H85" s="362" t="s">
        <v>379</v>
      </c>
      <c r="I85" s="356"/>
      <c r="J85" s="356"/>
      <c r="K85" s="351">
        <f t="shared" si="4"/>
        <v>0</v>
      </c>
    </row>
    <row r="86" spans="1:11" ht="15">
      <c r="A86" s="352"/>
      <c r="B86" s="353"/>
      <c r="C86" s="354">
        <v>8</v>
      </c>
      <c r="D86" s="527" t="s">
        <v>380</v>
      </c>
      <c r="E86" s="525"/>
      <c r="F86" s="525"/>
      <c r="G86" s="526"/>
      <c r="H86" s="361" t="s">
        <v>381</v>
      </c>
      <c r="I86" s="356"/>
      <c r="J86" s="356"/>
      <c r="K86" s="351">
        <f t="shared" si="4"/>
        <v>0</v>
      </c>
    </row>
    <row r="87" spans="1:11" ht="15">
      <c r="A87" s="359"/>
      <c r="B87" s="353"/>
      <c r="C87" s="354">
        <v>9</v>
      </c>
      <c r="D87" s="527" t="s">
        <v>382</v>
      </c>
      <c r="E87" s="525"/>
      <c r="F87" s="525"/>
      <c r="G87" s="526"/>
      <c r="H87" s="361" t="s">
        <v>383</v>
      </c>
      <c r="I87" s="356"/>
      <c r="J87" s="356"/>
      <c r="K87" s="351">
        <f t="shared" si="4"/>
        <v>0</v>
      </c>
    </row>
    <row r="88" spans="1:11" ht="15.75">
      <c r="A88" s="348"/>
      <c r="B88" s="349">
        <v>4</v>
      </c>
      <c r="C88" s="524" t="s">
        <v>285</v>
      </c>
      <c r="D88" s="542"/>
      <c r="E88" s="542"/>
      <c r="F88" s="542"/>
      <c r="G88" s="543"/>
      <c r="H88" s="350" t="s">
        <v>286</v>
      </c>
      <c r="I88" s="351">
        <f>I89</f>
        <v>0</v>
      </c>
      <c r="J88" s="351">
        <f>J89</f>
        <v>0</v>
      </c>
      <c r="K88" s="351">
        <f>SUM(I88:J88)</f>
        <v>0</v>
      </c>
    </row>
    <row r="89" spans="1:11" ht="15">
      <c r="A89" s="359"/>
      <c r="B89" s="353"/>
      <c r="C89" s="354">
        <v>1</v>
      </c>
      <c r="D89" s="527" t="s">
        <v>384</v>
      </c>
      <c r="E89" s="525"/>
      <c r="F89" s="525"/>
      <c r="G89" s="526"/>
      <c r="H89" s="357" t="s">
        <v>385</v>
      </c>
      <c r="I89" s="356"/>
      <c r="J89" s="356"/>
      <c r="K89" s="351">
        <f t="shared" si="4"/>
        <v>0</v>
      </c>
    </row>
    <row r="90" spans="1:11" ht="15">
      <c r="A90" s="346">
        <v>2</v>
      </c>
      <c r="B90" s="551" t="s">
        <v>386</v>
      </c>
      <c r="C90" s="525"/>
      <c r="D90" s="525"/>
      <c r="E90" s="525"/>
      <c r="F90" s="525"/>
      <c r="G90" s="525"/>
      <c r="H90" s="526"/>
      <c r="I90" s="347">
        <f>I91+I93+I97</f>
        <v>0</v>
      </c>
      <c r="J90" s="347">
        <f>J91+J93+J97</f>
        <v>0</v>
      </c>
      <c r="K90" s="347">
        <f>K91+K93+K97</f>
        <v>0</v>
      </c>
    </row>
    <row r="91" spans="1:11" ht="15.75">
      <c r="A91" s="348"/>
      <c r="B91" s="349">
        <v>1</v>
      </c>
      <c r="C91" s="524" t="s">
        <v>387</v>
      </c>
      <c r="D91" s="542"/>
      <c r="E91" s="542"/>
      <c r="F91" s="542"/>
      <c r="G91" s="543"/>
      <c r="H91" s="350" t="s">
        <v>300</v>
      </c>
      <c r="I91" s="351">
        <f>SUM(I92:I92)</f>
        <v>0</v>
      </c>
      <c r="J91" s="351">
        <f>SUM(J92:J92)</f>
        <v>0</v>
      </c>
      <c r="K91" s="351">
        <f>SUM(K92:K92)</f>
        <v>0</v>
      </c>
    </row>
    <row r="92" spans="1:11" ht="15">
      <c r="A92" s="359"/>
      <c r="B92" s="353"/>
      <c r="C92" s="354">
        <v>1</v>
      </c>
      <c r="D92" s="527" t="s">
        <v>388</v>
      </c>
      <c r="E92" s="525"/>
      <c r="F92" s="525"/>
      <c r="G92" s="526"/>
      <c r="H92" s="357" t="s">
        <v>389</v>
      </c>
      <c r="I92" s="358"/>
      <c r="J92" s="358"/>
      <c r="K92" s="351">
        <f aca="true" t="shared" si="5" ref="K92:K98">SUM(I92:J92)</f>
        <v>0</v>
      </c>
    </row>
    <row r="93" spans="1:11" ht="15.75">
      <c r="A93" s="348"/>
      <c r="B93" s="349">
        <v>2</v>
      </c>
      <c r="C93" s="524" t="s">
        <v>298</v>
      </c>
      <c r="D93" s="542"/>
      <c r="E93" s="542"/>
      <c r="F93" s="542"/>
      <c r="G93" s="543"/>
      <c r="H93" s="350" t="s">
        <v>299</v>
      </c>
      <c r="I93" s="351">
        <f>SUM(I94:I96)</f>
        <v>0</v>
      </c>
      <c r="J93" s="351">
        <f>SUM(J94:J96)</f>
        <v>0</v>
      </c>
      <c r="K93" s="351">
        <f t="shared" si="5"/>
        <v>0</v>
      </c>
    </row>
    <row r="94" spans="1:11" ht="15">
      <c r="A94" s="359"/>
      <c r="B94" s="353"/>
      <c r="C94" s="354">
        <v>1</v>
      </c>
      <c r="D94" s="527" t="s">
        <v>390</v>
      </c>
      <c r="E94" s="525"/>
      <c r="F94" s="525"/>
      <c r="G94" s="526"/>
      <c r="H94" s="357" t="s">
        <v>293</v>
      </c>
      <c r="I94" s="356"/>
      <c r="J94" s="356"/>
      <c r="K94" s="351">
        <f t="shared" si="5"/>
        <v>0</v>
      </c>
    </row>
    <row r="95" spans="1:11" ht="15">
      <c r="A95" s="359"/>
      <c r="B95" s="353"/>
      <c r="C95" s="354">
        <v>2</v>
      </c>
      <c r="D95" s="527" t="s">
        <v>295</v>
      </c>
      <c r="E95" s="525"/>
      <c r="F95" s="525"/>
      <c r="G95" s="526"/>
      <c r="H95" s="357" t="s">
        <v>294</v>
      </c>
      <c r="I95" s="356"/>
      <c r="J95" s="356"/>
      <c r="K95" s="351">
        <f t="shared" si="5"/>
        <v>0</v>
      </c>
    </row>
    <row r="96" spans="1:11" ht="15">
      <c r="A96" s="359"/>
      <c r="B96" s="353"/>
      <c r="C96" s="354">
        <v>3</v>
      </c>
      <c r="D96" s="527" t="s">
        <v>297</v>
      </c>
      <c r="E96" s="525"/>
      <c r="F96" s="525"/>
      <c r="G96" s="526"/>
      <c r="H96" s="357" t="s">
        <v>296</v>
      </c>
      <c r="I96" s="356"/>
      <c r="J96" s="356"/>
      <c r="K96" s="351">
        <f t="shared" si="5"/>
        <v>0</v>
      </c>
    </row>
    <row r="97" spans="1:11" ht="15.75">
      <c r="A97" s="348"/>
      <c r="B97" s="349">
        <v>3</v>
      </c>
      <c r="C97" s="524" t="s">
        <v>302</v>
      </c>
      <c r="D97" s="542"/>
      <c r="E97" s="542"/>
      <c r="F97" s="542"/>
      <c r="G97" s="543"/>
      <c r="H97" s="350" t="s">
        <v>301</v>
      </c>
      <c r="I97" s="351">
        <f>I98</f>
        <v>0</v>
      </c>
      <c r="J97" s="351">
        <f>J98</f>
        <v>0</v>
      </c>
      <c r="K97" s="351">
        <f t="shared" si="5"/>
        <v>0</v>
      </c>
    </row>
    <row r="98" spans="1:11" ht="15">
      <c r="A98" s="359"/>
      <c r="B98" s="353"/>
      <c r="C98" s="354">
        <v>1</v>
      </c>
      <c r="D98" s="527" t="s">
        <v>391</v>
      </c>
      <c r="E98" s="525"/>
      <c r="F98" s="525"/>
      <c r="G98" s="526"/>
      <c r="H98" s="357" t="s">
        <v>392</v>
      </c>
      <c r="I98" s="363"/>
      <c r="J98" s="363"/>
      <c r="K98" s="351">
        <f t="shared" si="5"/>
        <v>0</v>
      </c>
    </row>
    <row r="99" spans="1:11" ht="15.75">
      <c r="A99" s="547" t="s">
        <v>393</v>
      </c>
      <c r="B99" s="548"/>
      <c r="C99" s="548"/>
      <c r="D99" s="548"/>
      <c r="E99" s="548"/>
      <c r="F99" s="548"/>
      <c r="G99" s="548"/>
      <c r="H99" s="526"/>
      <c r="I99" s="400">
        <f>I72+I90</f>
        <v>0</v>
      </c>
      <c r="J99" s="400">
        <f>J72+J90</f>
        <v>0</v>
      </c>
      <c r="K99" s="400">
        <f>K72+K90</f>
        <v>0</v>
      </c>
    </row>
    <row r="100" spans="1:11" ht="15.75">
      <c r="A100" s="346">
        <v>3</v>
      </c>
      <c r="B100" s="364" t="s">
        <v>394</v>
      </c>
      <c r="C100" s="364"/>
      <c r="D100" s="364"/>
      <c r="E100" s="364"/>
      <c r="F100" s="364"/>
      <c r="G100" s="364"/>
      <c r="H100" s="350" t="s">
        <v>395</v>
      </c>
      <c r="I100" s="347">
        <f>I101</f>
        <v>294362</v>
      </c>
      <c r="J100" s="347">
        <f>J101</f>
        <v>0</v>
      </c>
      <c r="K100" s="347">
        <f>K101</f>
        <v>294362</v>
      </c>
    </row>
    <row r="101" spans="1:11" ht="15">
      <c r="A101" s="365"/>
      <c r="B101" s="349">
        <v>1</v>
      </c>
      <c r="C101" s="549" t="s">
        <v>396</v>
      </c>
      <c r="D101" s="549"/>
      <c r="E101" s="549"/>
      <c r="F101" s="549"/>
      <c r="G101" s="549"/>
      <c r="H101" s="366" t="s">
        <v>397</v>
      </c>
      <c r="I101" s="351">
        <f>I102+I105+I106</f>
        <v>294362</v>
      </c>
      <c r="J101" s="351">
        <f>J102+J105+J106</f>
        <v>0</v>
      </c>
      <c r="K101" s="351">
        <f>K102+K105+K106</f>
        <v>294362</v>
      </c>
    </row>
    <row r="102" spans="1:11" ht="15">
      <c r="A102" s="352"/>
      <c r="B102" s="353"/>
      <c r="C102" s="354">
        <v>1</v>
      </c>
      <c r="D102" s="550" t="s">
        <v>398</v>
      </c>
      <c r="E102" s="525"/>
      <c r="F102" s="525"/>
      <c r="G102" s="526"/>
      <c r="H102" s="367" t="s">
        <v>399</v>
      </c>
      <c r="I102" s="351">
        <f>SUM(I103:I104)</f>
        <v>0</v>
      </c>
      <c r="J102" s="351">
        <f>SUM(J103:J104)</f>
        <v>0</v>
      </c>
      <c r="K102" s="351">
        <f>SUM(K103:K104)</f>
        <v>0</v>
      </c>
    </row>
    <row r="103" spans="1:11" ht="15">
      <c r="A103" s="352"/>
      <c r="B103" s="353"/>
      <c r="C103" s="368"/>
      <c r="D103" s="354">
        <v>1</v>
      </c>
      <c r="E103" s="541" t="s">
        <v>290</v>
      </c>
      <c r="F103" s="541"/>
      <c r="G103" s="541"/>
      <c r="H103" s="369" t="s">
        <v>289</v>
      </c>
      <c r="I103" s="370"/>
      <c r="J103" s="370"/>
      <c r="K103" s="351">
        <f>SUM(I103:J103)</f>
        <v>0</v>
      </c>
    </row>
    <row r="104" spans="1:11" ht="15">
      <c r="A104" s="352"/>
      <c r="B104" s="353"/>
      <c r="C104" s="368"/>
      <c r="D104" s="354">
        <v>2</v>
      </c>
      <c r="E104" s="541" t="s">
        <v>400</v>
      </c>
      <c r="F104" s="541"/>
      <c r="G104" s="541"/>
      <c r="H104" s="369" t="s">
        <v>401</v>
      </c>
      <c r="I104" s="370"/>
      <c r="J104" s="370"/>
      <c r="K104" s="351">
        <f>SUM(I104:J104)</f>
        <v>0</v>
      </c>
    </row>
    <row r="105" spans="1:11" ht="15">
      <c r="A105" s="352"/>
      <c r="B105" s="353"/>
      <c r="C105" s="371">
        <v>2</v>
      </c>
      <c r="D105" s="534" t="s">
        <v>288</v>
      </c>
      <c r="E105" s="542"/>
      <c r="F105" s="542"/>
      <c r="G105" s="543"/>
      <c r="H105" s="372" t="s">
        <v>287</v>
      </c>
      <c r="I105" s="370">
        <v>294362</v>
      </c>
      <c r="J105" s="370"/>
      <c r="K105" s="351">
        <f>SUM(I105:J105)</f>
        <v>294362</v>
      </c>
    </row>
    <row r="106" spans="1:11" ht="15.75" thickBot="1">
      <c r="A106" s="373"/>
      <c r="B106" s="374"/>
      <c r="C106" s="375">
        <v>3</v>
      </c>
      <c r="D106" s="544" t="s">
        <v>292</v>
      </c>
      <c r="E106" s="545"/>
      <c r="F106" s="545"/>
      <c r="G106" s="546"/>
      <c r="H106" s="376" t="s">
        <v>291</v>
      </c>
      <c r="I106" s="377"/>
      <c r="J106" s="377"/>
      <c r="K106" s="351">
        <f>SUM(I106:J106)</f>
        <v>0</v>
      </c>
    </row>
    <row r="107" spans="1:11" ht="16.5" thickBot="1">
      <c r="A107" s="537" t="s">
        <v>402</v>
      </c>
      <c r="B107" s="538"/>
      <c r="C107" s="538"/>
      <c r="D107" s="538"/>
      <c r="E107" s="538"/>
      <c r="F107" s="538"/>
      <c r="G107" s="538"/>
      <c r="H107" s="539"/>
      <c r="I107" s="407">
        <f>I99+I100</f>
        <v>294362</v>
      </c>
      <c r="J107" s="407">
        <f>J99+J100</f>
        <v>0</v>
      </c>
      <c r="K107" s="408">
        <f>K99+K100</f>
        <v>294362</v>
      </c>
    </row>
    <row r="108" spans="1:11" ht="18.75">
      <c r="A108" s="378"/>
      <c r="B108" s="379"/>
      <c r="C108" s="379"/>
      <c r="D108" s="379"/>
      <c r="E108" s="379"/>
      <c r="F108" s="379"/>
      <c r="G108" s="379"/>
      <c r="H108" s="380"/>
      <c r="I108" s="381"/>
      <c r="J108" s="381"/>
      <c r="K108" s="382"/>
    </row>
    <row r="109" spans="1:11" ht="15">
      <c r="A109" s="383">
        <v>1</v>
      </c>
      <c r="B109" s="533" t="s">
        <v>403</v>
      </c>
      <c r="C109" s="533"/>
      <c r="D109" s="533"/>
      <c r="E109" s="533"/>
      <c r="F109" s="533"/>
      <c r="G109" s="532"/>
      <c r="H109" s="532"/>
      <c r="I109" s="347">
        <f>I110+I111+I112+I114+I115</f>
        <v>289762</v>
      </c>
      <c r="J109" s="347">
        <f>J110+J111+J112+J114+J115</f>
        <v>0</v>
      </c>
      <c r="K109" s="347">
        <f>K110+K111+K112+K114+K115</f>
        <v>289762</v>
      </c>
    </row>
    <row r="110" spans="1:11" ht="15.75">
      <c r="A110" s="348"/>
      <c r="B110" s="384">
        <v>1</v>
      </c>
      <c r="C110" s="524" t="s">
        <v>41</v>
      </c>
      <c r="D110" s="525"/>
      <c r="E110" s="525"/>
      <c r="F110" s="525"/>
      <c r="G110" s="526"/>
      <c r="H110" s="350" t="s">
        <v>303</v>
      </c>
      <c r="I110" s="351">
        <v>189204</v>
      </c>
      <c r="J110" s="351"/>
      <c r="K110" s="351">
        <f aca="true" t="shared" si="6" ref="K110:K125">SUM(I110:J110)</f>
        <v>189204</v>
      </c>
    </row>
    <row r="111" spans="1:11" ht="15.75">
      <c r="A111" s="348"/>
      <c r="B111" s="385">
        <v>2</v>
      </c>
      <c r="C111" s="540" t="s">
        <v>223</v>
      </c>
      <c r="D111" s="540"/>
      <c r="E111" s="540"/>
      <c r="F111" s="532"/>
      <c r="G111" s="532"/>
      <c r="H111" s="350" t="s">
        <v>304</v>
      </c>
      <c r="I111" s="386">
        <v>54838</v>
      </c>
      <c r="J111" s="386"/>
      <c r="K111" s="351">
        <f t="shared" si="6"/>
        <v>54838</v>
      </c>
    </row>
    <row r="112" spans="1:11" ht="15.75">
      <c r="A112" s="348"/>
      <c r="B112" s="385">
        <v>3</v>
      </c>
      <c r="C112" s="524" t="s">
        <v>19</v>
      </c>
      <c r="D112" s="525"/>
      <c r="E112" s="525"/>
      <c r="F112" s="525"/>
      <c r="G112" s="526"/>
      <c r="H112" s="350" t="s">
        <v>305</v>
      </c>
      <c r="I112" s="386">
        <v>45000</v>
      </c>
      <c r="J112" s="386"/>
      <c r="K112" s="351">
        <f t="shared" si="6"/>
        <v>45000</v>
      </c>
    </row>
    <row r="113" spans="1:11" ht="15">
      <c r="A113" s="387"/>
      <c r="B113" s="385"/>
      <c r="C113" s="388"/>
      <c r="D113" s="535" t="s">
        <v>404</v>
      </c>
      <c r="E113" s="536"/>
      <c r="F113" s="532"/>
      <c r="G113" s="532"/>
      <c r="H113" s="389" t="s">
        <v>405</v>
      </c>
      <c r="I113" s="390"/>
      <c r="J113" s="390"/>
      <c r="K113" s="351">
        <f t="shared" si="6"/>
        <v>0</v>
      </c>
    </row>
    <row r="114" spans="1:11" ht="15.75">
      <c r="A114" s="348"/>
      <c r="B114" s="385">
        <v>4</v>
      </c>
      <c r="C114" s="524" t="s">
        <v>256</v>
      </c>
      <c r="D114" s="525"/>
      <c r="E114" s="525"/>
      <c r="F114" s="525"/>
      <c r="G114" s="526"/>
      <c r="H114" s="350" t="s">
        <v>306</v>
      </c>
      <c r="I114" s="386">
        <v>720</v>
      </c>
      <c r="J114" s="386"/>
      <c r="K114" s="351">
        <f t="shared" si="6"/>
        <v>720</v>
      </c>
    </row>
    <row r="115" spans="1:11" ht="15.75">
      <c r="A115" s="348"/>
      <c r="B115" s="385">
        <v>5</v>
      </c>
      <c r="C115" s="524" t="s">
        <v>316</v>
      </c>
      <c r="D115" s="525"/>
      <c r="E115" s="525"/>
      <c r="F115" s="525"/>
      <c r="G115" s="526"/>
      <c r="H115" s="350" t="s">
        <v>315</v>
      </c>
      <c r="I115" s="351">
        <f>SUM(I116:I119)</f>
        <v>0</v>
      </c>
      <c r="J115" s="351">
        <f>SUM(J116:J119)</f>
        <v>0</v>
      </c>
      <c r="K115" s="351">
        <f t="shared" si="6"/>
        <v>0</v>
      </c>
    </row>
    <row r="116" spans="1:11" ht="15">
      <c r="A116" s="348"/>
      <c r="B116" s="391"/>
      <c r="C116" s="392">
        <v>1</v>
      </c>
      <c r="D116" s="534" t="s">
        <v>309</v>
      </c>
      <c r="E116" s="525"/>
      <c r="F116" s="525"/>
      <c r="G116" s="526"/>
      <c r="H116" s="393" t="s">
        <v>308</v>
      </c>
      <c r="I116" s="394"/>
      <c r="J116" s="394"/>
      <c r="K116" s="351">
        <f t="shared" si="6"/>
        <v>0</v>
      </c>
    </row>
    <row r="117" spans="1:11" ht="15">
      <c r="A117" s="395"/>
      <c r="B117" s="396"/>
      <c r="C117" s="392">
        <v>2</v>
      </c>
      <c r="D117" s="534" t="s">
        <v>406</v>
      </c>
      <c r="E117" s="525"/>
      <c r="F117" s="525"/>
      <c r="G117" s="526"/>
      <c r="H117" s="393" t="s">
        <v>310</v>
      </c>
      <c r="I117" s="394"/>
      <c r="J117" s="394"/>
      <c r="K117" s="351">
        <f t="shared" si="6"/>
        <v>0</v>
      </c>
    </row>
    <row r="118" spans="1:11" ht="15">
      <c r="A118" s="395"/>
      <c r="B118" s="396"/>
      <c r="C118" s="392">
        <v>3</v>
      </c>
      <c r="D118" s="534" t="s">
        <v>407</v>
      </c>
      <c r="E118" s="525"/>
      <c r="F118" s="525"/>
      <c r="G118" s="526"/>
      <c r="H118" s="393" t="s">
        <v>312</v>
      </c>
      <c r="I118" s="394"/>
      <c r="J118" s="394"/>
      <c r="K118" s="351">
        <f t="shared" si="6"/>
        <v>0</v>
      </c>
    </row>
    <row r="119" spans="1:11" ht="15">
      <c r="A119" s="395"/>
      <c r="B119" s="396"/>
      <c r="C119" s="392">
        <v>4</v>
      </c>
      <c r="D119" s="534" t="s">
        <v>227</v>
      </c>
      <c r="E119" s="525"/>
      <c r="F119" s="525"/>
      <c r="G119" s="526"/>
      <c r="H119" s="393" t="s">
        <v>314</v>
      </c>
      <c r="I119" s="394"/>
      <c r="J119" s="394"/>
      <c r="K119" s="351">
        <f t="shared" si="6"/>
        <v>0</v>
      </c>
    </row>
    <row r="120" spans="1:11" ht="15">
      <c r="A120" s="383">
        <v>2</v>
      </c>
      <c r="B120" s="533" t="s">
        <v>408</v>
      </c>
      <c r="C120" s="533"/>
      <c r="D120" s="533"/>
      <c r="E120" s="533"/>
      <c r="F120" s="533"/>
      <c r="G120" s="532"/>
      <c r="H120" s="532"/>
      <c r="I120" s="347">
        <f>I121+I122+I123</f>
        <v>4600</v>
      </c>
      <c r="J120" s="347">
        <f>J121+J122+J123</f>
        <v>0</v>
      </c>
      <c r="K120" s="347">
        <f t="shared" si="6"/>
        <v>4600</v>
      </c>
    </row>
    <row r="121" spans="1:11" ht="15.75">
      <c r="A121" s="352"/>
      <c r="B121" s="397">
        <v>1</v>
      </c>
      <c r="C121" s="524" t="s">
        <v>33</v>
      </c>
      <c r="D121" s="525"/>
      <c r="E121" s="525"/>
      <c r="F121" s="525"/>
      <c r="G121" s="526"/>
      <c r="H121" s="350" t="s">
        <v>319</v>
      </c>
      <c r="I121" s="351">
        <v>4600</v>
      </c>
      <c r="J121" s="351"/>
      <c r="K121" s="351">
        <f t="shared" si="6"/>
        <v>4600</v>
      </c>
    </row>
    <row r="122" spans="1:11" ht="18.75">
      <c r="A122" s="398"/>
      <c r="B122" s="397">
        <v>2</v>
      </c>
      <c r="C122" s="524" t="s">
        <v>34</v>
      </c>
      <c r="D122" s="525"/>
      <c r="E122" s="525"/>
      <c r="F122" s="525"/>
      <c r="G122" s="526"/>
      <c r="H122" s="350" t="s">
        <v>320</v>
      </c>
      <c r="I122" s="351"/>
      <c r="J122" s="351"/>
      <c r="K122" s="351">
        <f t="shared" si="6"/>
        <v>0</v>
      </c>
    </row>
    <row r="123" spans="1:11" ht="15.75">
      <c r="A123" s="399"/>
      <c r="B123" s="397">
        <v>3</v>
      </c>
      <c r="C123" s="524" t="s">
        <v>324</v>
      </c>
      <c r="D123" s="525"/>
      <c r="E123" s="525"/>
      <c r="F123" s="525"/>
      <c r="G123" s="526"/>
      <c r="H123" s="350" t="s">
        <v>323</v>
      </c>
      <c r="I123" s="351">
        <f>SUM(I124:I125)</f>
        <v>0</v>
      </c>
      <c r="J123" s="351">
        <f>SUM(J124:J125)</f>
        <v>0</v>
      </c>
      <c r="K123" s="351">
        <f t="shared" si="6"/>
        <v>0</v>
      </c>
    </row>
    <row r="124" spans="1:11" ht="15">
      <c r="A124" s="368"/>
      <c r="B124" s="368"/>
      <c r="C124" s="391">
        <v>1</v>
      </c>
      <c r="D124" s="527" t="s">
        <v>409</v>
      </c>
      <c r="E124" s="525"/>
      <c r="F124" s="525"/>
      <c r="G124" s="526"/>
      <c r="H124" s="357" t="s">
        <v>321</v>
      </c>
      <c r="I124" s="363"/>
      <c r="J124" s="363"/>
      <c r="K124" s="351">
        <f t="shared" si="6"/>
        <v>0</v>
      </c>
    </row>
    <row r="125" spans="1:11" ht="15">
      <c r="A125" s="368"/>
      <c r="B125" s="368"/>
      <c r="C125" s="391">
        <v>2</v>
      </c>
      <c r="D125" s="527" t="s">
        <v>410</v>
      </c>
      <c r="E125" s="525"/>
      <c r="F125" s="525"/>
      <c r="G125" s="526"/>
      <c r="H125" s="357" t="s">
        <v>322</v>
      </c>
      <c r="I125" s="363"/>
      <c r="J125" s="363"/>
      <c r="K125" s="351">
        <f t="shared" si="6"/>
        <v>0</v>
      </c>
    </row>
    <row r="126" spans="1:11" ht="15.75">
      <c r="A126" s="528" t="s">
        <v>411</v>
      </c>
      <c r="B126" s="528"/>
      <c r="C126" s="528"/>
      <c r="D126" s="528"/>
      <c r="E126" s="528"/>
      <c r="F126" s="528"/>
      <c r="G126" s="528"/>
      <c r="H126" s="529"/>
      <c r="I126" s="400">
        <f>I109+I120</f>
        <v>294362</v>
      </c>
      <c r="J126" s="400">
        <f>J109+J120</f>
        <v>0</v>
      </c>
      <c r="K126" s="400">
        <f>K109+K120</f>
        <v>294362</v>
      </c>
    </row>
    <row r="127" spans="1:11" ht="15">
      <c r="A127" s="401">
        <v>3</v>
      </c>
      <c r="B127" s="530" t="s">
        <v>245</v>
      </c>
      <c r="C127" s="530"/>
      <c r="D127" s="530"/>
      <c r="E127" s="530"/>
      <c r="F127" s="530"/>
      <c r="G127" s="531"/>
      <c r="H127" s="532"/>
      <c r="I127" s="347">
        <f aca="true" t="shared" si="7" ref="I127:K128">I128</f>
        <v>0</v>
      </c>
      <c r="J127" s="347">
        <f t="shared" si="7"/>
        <v>0</v>
      </c>
      <c r="K127" s="347">
        <f t="shared" si="7"/>
        <v>0</v>
      </c>
    </row>
    <row r="128" spans="1:11" ht="15">
      <c r="A128" s="368"/>
      <c r="B128" s="397">
        <v>1</v>
      </c>
      <c r="C128" s="524" t="s">
        <v>318</v>
      </c>
      <c r="D128" s="525"/>
      <c r="E128" s="525"/>
      <c r="F128" s="525"/>
      <c r="G128" s="526"/>
      <c r="H128" s="402" t="s">
        <v>317</v>
      </c>
      <c r="I128" s="351">
        <f t="shared" si="7"/>
        <v>0</v>
      </c>
      <c r="J128" s="351">
        <f t="shared" si="7"/>
        <v>0</v>
      </c>
      <c r="K128" s="351">
        <f t="shared" si="7"/>
        <v>0</v>
      </c>
    </row>
    <row r="129" spans="1:11" ht="15.75" thickBot="1">
      <c r="A129" s="403"/>
      <c r="B129" s="404"/>
      <c r="C129" s="405">
        <v>1</v>
      </c>
      <c r="D129" s="527" t="s">
        <v>412</v>
      </c>
      <c r="E129" s="525"/>
      <c r="F129" s="525"/>
      <c r="G129" s="526"/>
      <c r="H129" s="393" t="s">
        <v>413</v>
      </c>
      <c r="I129" s="406"/>
      <c r="J129" s="406"/>
      <c r="K129" s="351">
        <f>SUM(I129:J129)</f>
        <v>0</v>
      </c>
    </row>
    <row r="130" spans="1:11" ht="16.5" thickBot="1">
      <c r="A130" s="521" t="s">
        <v>414</v>
      </c>
      <c r="B130" s="522"/>
      <c r="C130" s="522"/>
      <c r="D130" s="522"/>
      <c r="E130" s="522"/>
      <c r="F130" s="522"/>
      <c r="G130" s="522"/>
      <c r="H130" s="523"/>
      <c r="I130" s="407">
        <f>I126+I127</f>
        <v>294362</v>
      </c>
      <c r="J130" s="407">
        <f>J126+J127</f>
        <v>0</v>
      </c>
      <c r="K130" s="408">
        <f>K126+K127</f>
        <v>294362</v>
      </c>
    </row>
    <row r="131" spans="1:11" ht="12.75">
      <c r="A131" s="330"/>
      <c r="B131" s="330"/>
      <c r="C131" s="330"/>
      <c r="D131" s="330"/>
      <c r="E131" s="330"/>
      <c r="F131" s="330"/>
      <c r="G131" s="330"/>
      <c r="H131" s="330"/>
      <c r="I131" s="331"/>
      <c r="J131" s="331"/>
      <c r="K131" s="332" t="s">
        <v>254</v>
      </c>
    </row>
    <row r="132" spans="1:11" ht="12.75">
      <c r="A132" s="557" t="s">
        <v>255</v>
      </c>
      <c r="B132" s="558"/>
      <c r="C132" s="558"/>
      <c r="D132" s="558"/>
      <c r="E132" s="558"/>
      <c r="F132" s="333" t="s">
        <v>327</v>
      </c>
      <c r="G132" s="334"/>
      <c r="H132" s="335"/>
      <c r="I132" s="336"/>
      <c r="J132" s="336"/>
      <c r="K132" s="337"/>
    </row>
    <row r="133" spans="1:11" ht="12.75">
      <c r="A133" s="559" t="s">
        <v>416</v>
      </c>
      <c r="B133" s="560"/>
      <c r="C133" s="560"/>
      <c r="D133" s="560"/>
      <c r="E133" s="560"/>
      <c r="F133" s="560"/>
      <c r="G133" s="561"/>
      <c r="H133" s="338"/>
      <c r="I133" s="339"/>
      <c r="J133" s="339"/>
      <c r="K133" s="340"/>
    </row>
    <row r="134" spans="1:11" ht="12.75">
      <c r="A134" s="562" t="s">
        <v>346</v>
      </c>
      <c r="B134" s="562" t="s">
        <v>347</v>
      </c>
      <c r="C134" s="562" t="s">
        <v>348</v>
      </c>
      <c r="D134" s="554" t="s">
        <v>349</v>
      </c>
      <c r="E134" s="554"/>
      <c r="F134" s="554"/>
      <c r="G134" s="554"/>
      <c r="H134" s="554" t="s">
        <v>350</v>
      </c>
      <c r="I134" s="555" t="s">
        <v>270</v>
      </c>
      <c r="J134" s="556"/>
      <c r="K134" s="556"/>
    </row>
    <row r="135" spans="1:11" ht="25.5">
      <c r="A135" s="562"/>
      <c r="B135" s="562"/>
      <c r="C135" s="562"/>
      <c r="D135" s="554"/>
      <c r="E135" s="554"/>
      <c r="F135" s="554"/>
      <c r="G135" s="554"/>
      <c r="H135" s="554"/>
      <c r="I135" s="341" t="s">
        <v>351</v>
      </c>
      <c r="J135" s="341" t="s">
        <v>352</v>
      </c>
      <c r="K135" s="342" t="s">
        <v>9</v>
      </c>
    </row>
    <row r="136" spans="1:11" ht="12.75">
      <c r="A136" s="343"/>
      <c r="B136" s="552" t="s">
        <v>353</v>
      </c>
      <c r="C136" s="552"/>
      <c r="D136" s="552"/>
      <c r="E136" s="552"/>
      <c r="F136" s="552"/>
      <c r="G136" s="552"/>
      <c r="H136" s="344" t="s">
        <v>354</v>
      </c>
      <c r="I136" s="345" t="s">
        <v>355</v>
      </c>
      <c r="J136" s="345" t="s">
        <v>356</v>
      </c>
      <c r="K136" s="345" t="s">
        <v>357</v>
      </c>
    </row>
    <row r="137" spans="1:11" ht="15">
      <c r="A137" s="346">
        <v>1</v>
      </c>
      <c r="B137" s="553" t="s">
        <v>358</v>
      </c>
      <c r="C137" s="525"/>
      <c r="D137" s="525"/>
      <c r="E137" s="525"/>
      <c r="F137" s="525"/>
      <c r="G137" s="525"/>
      <c r="H137" s="526"/>
      <c r="I137" s="347">
        <f>I138+I141+I143+I153</f>
        <v>42340</v>
      </c>
      <c r="J137" s="347">
        <f>J138+J141+J143+J153</f>
        <v>13057</v>
      </c>
      <c r="K137" s="347">
        <f>K138+K141+K143+K153</f>
        <v>55397</v>
      </c>
    </row>
    <row r="138" spans="1:11" ht="15.75">
      <c r="A138" s="348"/>
      <c r="B138" s="349">
        <v>1</v>
      </c>
      <c r="C138" s="524" t="s">
        <v>359</v>
      </c>
      <c r="D138" s="542"/>
      <c r="E138" s="542"/>
      <c r="F138" s="542"/>
      <c r="G138" s="543"/>
      <c r="H138" s="350" t="s">
        <v>284</v>
      </c>
      <c r="I138" s="351">
        <f>SUM(I139:I140)</f>
        <v>0</v>
      </c>
      <c r="J138" s="351">
        <f>SUM(J139:J140)</f>
        <v>0</v>
      </c>
      <c r="K138" s="351">
        <f>SUM(K139:K140)</f>
        <v>0</v>
      </c>
    </row>
    <row r="139" spans="1:11" ht="15">
      <c r="A139" s="352"/>
      <c r="B139" s="353"/>
      <c r="C139" s="354">
        <v>1</v>
      </c>
      <c r="D139" s="527" t="s">
        <v>360</v>
      </c>
      <c r="E139" s="525"/>
      <c r="F139" s="525"/>
      <c r="G139" s="526"/>
      <c r="H139" s="355" t="s">
        <v>361</v>
      </c>
      <c r="I139" s="356"/>
      <c r="J139" s="356"/>
      <c r="K139" s="351">
        <f>SUM(I139:J139)</f>
        <v>0</v>
      </c>
    </row>
    <row r="140" spans="1:11" ht="15">
      <c r="A140" s="352"/>
      <c r="B140" s="353"/>
      <c r="C140" s="354">
        <v>2</v>
      </c>
      <c r="D140" s="527" t="s">
        <v>362</v>
      </c>
      <c r="E140" s="525"/>
      <c r="F140" s="525"/>
      <c r="G140" s="526"/>
      <c r="H140" s="357" t="s">
        <v>363</v>
      </c>
      <c r="I140" s="358"/>
      <c r="J140" s="358"/>
      <c r="K140" s="351">
        <f>SUM(I140:J140)</f>
        <v>0</v>
      </c>
    </row>
    <row r="141" spans="1:11" ht="15.75">
      <c r="A141" s="348"/>
      <c r="B141" s="349">
        <v>2</v>
      </c>
      <c r="C141" s="524" t="s">
        <v>225</v>
      </c>
      <c r="D141" s="542"/>
      <c r="E141" s="542"/>
      <c r="F141" s="542"/>
      <c r="G141" s="543"/>
      <c r="H141" s="350" t="s">
        <v>283</v>
      </c>
      <c r="I141" s="351">
        <f>I142</f>
        <v>0</v>
      </c>
      <c r="J141" s="351">
        <f>J142</f>
        <v>0</v>
      </c>
      <c r="K141" s="351">
        <f>SUM(I141:J141)</f>
        <v>0</v>
      </c>
    </row>
    <row r="142" spans="1:11" ht="15">
      <c r="A142" s="359"/>
      <c r="B142" s="353"/>
      <c r="C142" s="354">
        <v>1</v>
      </c>
      <c r="D142" s="527" t="s">
        <v>364</v>
      </c>
      <c r="E142" s="525"/>
      <c r="F142" s="525"/>
      <c r="G142" s="526"/>
      <c r="H142" s="357" t="s">
        <v>365</v>
      </c>
      <c r="I142" s="356"/>
      <c r="J142" s="356"/>
      <c r="K142" s="351">
        <f>SUM(I142:J142)</f>
        <v>0</v>
      </c>
    </row>
    <row r="143" spans="1:11" ht="15.75">
      <c r="A143" s="348"/>
      <c r="B143" s="349">
        <v>3</v>
      </c>
      <c r="C143" s="524" t="s">
        <v>52</v>
      </c>
      <c r="D143" s="542"/>
      <c r="E143" s="542"/>
      <c r="F143" s="542"/>
      <c r="G143" s="543"/>
      <c r="H143" s="350" t="s">
        <v>282</v>
      </c>
      <c r="I143" s="351">
        <f>SUM(I144:I152)</f>
        <v>42340</v>
      </c>
      <c r="J143" s="351">
        <f>SUM(J144:J152)</f>
        <v>13057</v>
      </c>
      <c r="K143" s="351">
        <f>SUM(I143:J143)</f>
        <v>55397</v>
      </c>
    </row>
    <row r="144" spans="1:11" ht="15">
      <c r="A144" s="352"/>
      <c r="B144" s="353"/>
      <c r="C144" s="354">
        <v>1</v>
      </c>
      <c r="D144" s="527" t="s">
        <v>366</v>
      </c>
      <c r="E144" s="525"/>
      <c r="F144" s="525"/>
      <c r="G144" s="526"/>
      <c r="H144" s="360" t="s">
        <v>367</v>
      </c>
      <c r="I144" s="356"/>
      <c r="J144" s="356"/>
      <c r="K144" s="351">
        <f aca="true" t="shared" si="8" ref="K144:K154">SUM(I144:J144)</f>
        <v>0</v>
      </c>
    </row>
    <row r="145" spans="1:11" ht="15">
      <c r="A145" s="352"/>
      <c r="B145" s="353"/>
      <c r="C145" s="354">
        <v>2</v>
      </c>
      <c r="D145" s="527" t="s">
        <v>368</v>
      </c>
      <c r="E145" s="525"/>
      <c r="F145" s="525"/>
      <c r="G145" s="526"/>
      <c r="H145" s="361" t="s">
        <v>369</v>
      </c>
      <c r="I145" s="356"/>
      <c r="J145" s="356">
        <v>13007</v>
      </c>
      <c r="K145" s="351">
        <f t="shared" si="8"/>
        <v>13007</v>
      </c>
    </row>
    <row r="146" spans="1:11" ht="15">
      <c r="A146" s="359"/>
      <c r="B146" s="353"/>
      <c r="C146" s="354">
        <v>3</v>
      </c>
      <c r="D146" s="527" t="s">
        <v>370</v>
      </c>
      <c r="E146" s="525"/>
      <c r="F146" s="525"/>
      <c r="G146" s="526"/>
      <c r="H146" s="361" t="s">
        <v>371</v>
      </c>
      <c r="I146" s="356"/>
      <c r="J146" s="356"/>
      <c r="K146" s="351">
        <f t="shared" si="8"/>
        <v>0</v>
      </c>
    </row>
    <row r="147" spans="1:11" ht="15">
      <c r="A147" s="359"/>
      <c r="B147" s="353"/>
      <c r="C147" s="354">
        <v>4</v>
      </c>
      <c r="D147" s="527" t="s">
        <v>372</v>
      </c>
      <c r="E147" s="525"/>
      <c r="F147" s="525"/>
      <c r="G147" s="526"/>
      <c r="H147" s="362" t="s">
        <v>373</v>
      </c>
      <c r="I147" s="356">
        <v>34592</v>
      </c>
      <c r="J147" s="356">
        <v>50</v>
      </c>
      <c r="K147" s="351">
        <f t="shared" si="8"/>
        <v>34642</v>
      </c>
    </row>
    <row r="148" spans="1:11" ht="15">
      <c r="A148" s="359"/>
      <c r="B148" s="353"/>
      <c r="C148" s="354">
        <v>5</v>
      </c>
      <c r="D148" s="527" t="s">
        <v>374</v>
      </c>
      <c r="E148" s="525"/>
      <c r="F148" s="525"/>
      <c r="G148" s="526"/>
      <c r="H148" s="361" t="s">
        <v>375</v>
      </c>
      <c r="I148" s="356">
        <v>7748</v>
      </c>
      <c r="J148" s="356"/>
      <c r="K148" s="351">
        <f t="shared" si="8"/>
        <v>7748</v>
      </c>
    </row>
    <row r="149" spans="1:11" ht="15">
      <c r="A149" s="359"/>
      <c r="B149" s="353"/>
      <c r="C149" s="354">
        <v>6</v>
      </c>
      <c r="D149" s="527" t="s">
        <v>376</v>
      </c>
      <c r="E149" s="525"/>
      <c r="F149" s="525"/>
      <c r="G149" s="526"/>
      <c r="H149" s="362" t="s">
        <v>377</v>
      </c>
      <c r="I149" s="356"/>
      <c r="J149" s="356"/>
      <c r="K149" s="351">
        <f t="shared" si="8"/>
        <v>0</v>
      </c>
    </row>
    <row r="150" spans="1:11" ht="15">
      <c r="A150" s="352"/>
      <c r="B150" s="353"/>
      <c r="C150" s="354">
        <v>7</v>
      </c>
      <c r="D150" s="527" t="s">
        <v>378</v>
      </c>
      <c r="E150" s="525"/>
      <c r="F150" s="525"/>
      <c r="G150" s="526"/>
      <c r="H150" s="362" t="s">
        <v>379</v>
      </c>
      <c r="I150" s="356"/>
      <c r="J150" s="356"/>
      <c r="K150" s="351">
        <f t="shared" si="8"/>
        <v>0</v>
      </c>
    </row>
    <row r="151" spans="1:11" ht="15">
      <c r="A151" s="352"/>
      <c r="B151" s="353"/>
      <c r="C151" s="354">
        <v>8</v>
      </c>
      <c r="D151" s="527" t="s">
        <v>380</v>
      </c>
      <c r="E151" s="525"/>
      <c r="F151" s="525"/>
      <c r="G151" s="526"/>
      <c r="H151" s="361" t="s">
        <v>381</v>
      </c>
      <c r="I151" s="356"/>
      <c r="J151" s="356"/>
      <c r="K151" s="351">
        <f t="shared" si="8"/>
        <v>0</v>
      </c>
    </row>
    <row r="152" spans="1:11" ht="15">
      <c r="A152" s="359"/>
      <c r="B152" s="353"/>
      <c r="C152" s="354">
        <v>9</v>
      </c>
      <c r="D152" s="527" t="s">
        <v>382</v>
      </c>
      <c r="E152" s="525"/>
      <c r="F152" s="525"/>
      <c r="G152" s="526"/>
      <c r="H152" s="361" t="s">
        <v>383</v>
      </c>
      <c r="I152" s="356"/>
      <c r="J152" s="356"/>
      <c r="K152" s="351">
        <f t="shared" si="8"/>
        <v>0</v>
      </c>
    </row>
    <row r="153" spans="1:11" ht="15.75">
      <c r="A153" s="348"/>
      <c r="B153" s="349">
        <v>4</v>
      </c>
      <c r="C153" s="524" t="s">
        <v>285</v>
      </c>
      <c r="D153" s="542"/>
      <c r="E153" s="542"/>
      <c r="F153" s="542"/>
      <c r="G153" s="543"/>
      <c r="H153" s="350" t="s">
        <v>286</v>
      </c>
      <c r="I153" s="351">
        <f>I154</f>
        <v>0</v>
      </c>
      <c r="J153" s="351">
        <f>J154</f>
        <v>0</v>
      </c>
      <c r="K153" s="351">
        <f>SUM(I153:J153)</f>
        <v>0</v>
      </c>
    </row>
    <row r="154" spans="1:11" ht="15">
      <c r="A154" s="359"/>
      <c r="B154" s="353"/>
      <c r="C154" s="354">
        <v>1</v>
      </c>
      <c r="D154" s="527" t="s">
        <v>384</v>
      </c>
      <c r="E154" s="525"/>
      <c r="F154" s="525"/>
      <c r="G154" s="526"/>
      <c r="H154" s="357" t="s">
        <v>385</v>
      </c>
      <c r="I154" s="356"/>
      <c r="J154" s="356"/>
      <c r="K154" s="351">
        <f t="shared" si="8"/>
        <v>0</v>
      </c>
    </row>
    <row r="155" spans="1:11" ht="15">
      <c r="A155" s="346">
        <v>2</v>
      </c>
      <c r="B155" s="551" t="s">
        <v>386</v>
      </c>
      <c r="C155" s="525"/>
      <c r="D155" s="525"/>
      <c r="E155" s="525"/>
      <c r="F155" s="525"/>
      <c r="G155" s="525"/>
      <c r="H155" s="526"/>
      <c r="I155" s="347">
        <f>I156+I158+I162</f>
        <v>0</v>
      </c>
      <c r="J155" s="347">
        <f>J156+J158+J162</f>
        <v>0</v>
      </c>
      <c r="K155" s="347">
        <f>K156+K158+K162</f>
        <v>0</v>
      </c>
    </row>
    <row r="156" spans="1:11" ht="15.75">
      <c r="A156" s="348"/>
      <c r="B156" s="349">
        <v>1</v>
      </c>
      <c r="C156" s="524" t="s">
        <v>387</v>
      </c>
      <c r="D156" s="542"/>
      <c r="E156" s="542"/>
      <c r="F156" s="542"/>
      <c r="G156" s="543"/>
      <c r="H156" s="350" t="s">
        <v>300</v>
      </c>
      <c r="I156" s="351">
        <f>SUM(I157:I157)</f>
        <v>0</v>
      </c>
      <c r="J156" s="351">
        <f>SUM(J157:J157)</f>
        <v>0</v>
      </c>
      <c r="K156" s="351">
        <f>SUM(K157:K157)</f>
        <v>0</v>
      </c>
    </row>
    <row r="157" spans="1:11" ht="15">
      <c r="A157" s="359"/>
      <c r="B157" s="353"/>
      <c r="C157" s="354">
        <v>1</v>
      </c>
      <c r="D157" s="527" t="s">
        <v>388</v>
      </c>
      <c r="E157" s="525"/>
      <c r="F157" s="525"/>
      <c r="G157" s="526"/>
      <c r="H157" s="357" t="s">
        <v>389</v>
      </c>
      <c r="I157" s="358"/>
      <c r="J157" s="358"/>
      <c r="K157" s="351">
        <f aca="true" t="shared" si="9" ref="K157:K163">SUM(I157:J157)</f>
        <v>0</v>
      </c>
    </row>
    <row r="158" spans="1:11" ht="15.75">
      <c r="A158" s="348"/>
      <c r="B158" s="349">
        <v>2</v>
      </c>
      <c r="C158" s="524" t="s">
        <v>298</v>
      </c>
      <c r="D158" s="542"/>
      <c r="E158" s="542"/>
      <c r="F158" s="542"/>
      <c r="G158" s="543"/>
      <c r="H158" s="350" t="s">
        <v>299</v>
      </c>
      <c r="I158" s="351">
        <f>SUM(I159:I161)</f>
        <v>0</v>
      </c>
      <c r="J158" s="351">
        <f>SUM(J159:J161)</f>
        <v>0</v>
      </c>
      <c r="K158" s="351">
        <f t="shared" si="9"/>
        <v>0</v>
      </c>
    </row>
    <row r="159" spans="1:11" ht="15">
      <c r="A159" s="359"/>
      <c r="B159" s="353"/>
      <c r="C159" s="354">
        <v>1</v>
      </c>
      <c r="D159" s="527" t="s">
        <v>390</v>
      </c>
      <c r="E159" s="525"/>
      <c r="F159" s="525"/>
      <c r="G159" s="526"/>
      <c r="H159" s="357" t="s">
        <v>293</v>
      </c>
      <c r="I159" s="356"/>
      <c r="J159" s="356"/>
      <c r="K159" s="351">
        <f t="shared" si="9"/>
        <v>0</v>
      </c>
    </row>
    <row r="160" spans="1:11" ht="15">
      <c r="A160" s="359"/>
      <c r="B160" s="353"/>
      <c r="C160" s="354">
        <v>2</v>
      </c>
      <c r="D160" s="527" t="s">
        <v>295</v>
      </c>
      <c r="E160" s="525"/>
      <c r="F160" s="525"/>
      <c r="G160" s="526"/>
      <c r="H160" s="357" t="s">
        <v>294</v>
      </c>
      <c r="I160" s="356"/>
      <c r="J160" s="356"/>
      <c r="K160" s="351">
        <f t="shared" si="9"/>
        <v>0</v>
      </c>
    </row>
    <row r="161" spans="1:11" ht="15">
      <c r="A161" s="359"/>
      <c r="B161" s="353"/>
      <c r="C161" s="354">
        <v>3</v>
      </c>
      <c r="D161" s="527" t="s">
        <v>297</v>
      </c>
      <c r="E161" s="525"/>
      <c r="F161" s="525"/>
      <c r="G161" s="526"/>
      <c r="H161" s="357" t="s">
        <v>296</v>
      </c>
      <c r="I161" s="356"/>
      <c r="J161" s="356"/>
      <c r="K161" s="351">
        <f t="shared" si="9"/>
        <v>0</v>
      </c>
    </row>
    <row r="162" spans="1:11" ht="15.75">
      <c r="A162" s="348"/>
      <c r="B162" s="349">
        <v>3</v>
      </c>
      <c r="C162" s="524" t="s">
        <v>302</v>
      </c>
      <c r="D162" s="542"/>
      <c r="E162" s="542"/>
      <c r="F162" s="542"/>
      <c r="G162" s="543"/>
      <c r="H162" s="350" t="s">
        <v>301</v>
      </c>
      <c r="I162" s="351">
        <f>I163</f>
        <v>0</v>
      </c>
      <c r="J162" s="351">
        <f>J163</f>
        <v>0</v>
      </c>
      <c r="K162" s="351">
        <f t="shared" si="9"/>
        <v>0</v>
      </c>
    </row>
    <row r="163" spans="1:11" ht="15">
      <c r="A163" s="359"/>
      <c r="B163" s="353"/>
      <c r="C163" s="354">
        <v>1</v>
      </c>
      <c r="D163" s="527" t="s">
        <v>391</v>
      </c>
      <c r="E163" s="525"/>
      <c r="F163" s="525"/>
      <c r="G163" s="526"/>
      <c r="H163" s="357" t="s">
        <v>392</v>
      </c>
      <c r="I163" s="363"/>
      <c r="J163" s="363"/>
      <c r="K163" s="351">
        <f t="shared" si="9"/>
        <v>0</v>
      </c>
    </row>
    <row r="164" spans="1:11" ht="15.75">
      <c r="A164" s="547" t="s">
        <v>393</v>
      </c>
      <c r="B164" s="548"/>
      <c r="C164" s="548"/>
      <c r="D164" s="548"/>
      <c r="E164" s="548"/>
      <c r="F164" s="548"/>
      <c r="G164" s="548"/>
      <c r="H164" s="526"/>
      <c r="I164" s="400">
        <f>I137+I155</f>
        <v>42340</v>
      </c>
      <c r="J164" s="400">
        <f>J137+J155</f>
        <v>13057</v>
      </c>
      <c r="K164" s="400">
        <f>K137+K155</f>
        <v>55397</v>
      </c>
    </row>
    <row r="165" spans="1:11" ht="15.75">
      <c r="A165" s="346">
        <v>3</v>
      </c>
      <c r="B165" s="364" t="s">
        <v>394</v>
      </c>
      <c r="C165" s="364"/>
      <c r="D165" s="364"/>
      <c r="E165" s="364"/>
      <c r="F165" s="364"/>
      <c r="G165" s="364"/>
      <c r="H165" s="350" t="s">
        <v>395</v>
      </c>
      <c r="I165" s="347">
        <f>I166</f>
        <v>387810</v>
      </c>
      <c r="J165" s="347">
        <f>J166</f>
        <v>12221</v>
      </c>
      <c r="K165" s="347">
        <f>K166</f>
        <v>400031</v>
      </c>
    </row>
    <row r="166" spans="1:11" ht="15">
      <c r="A166" s="365"/>
      <c r="B166" s="349">
        <v>1</v>
      </c>
      <c r="C166" s="549" t="s">
        <v>396</v>
      </c>
      <c r="D166" s="549"/>
      <c r="E166" s="549"/>
      <c r="F166" s="549"/>
      <c r="G166" s="549"/>
      <c r="H166" s="366" t="s">
        <v>397</v>
      </c>
      <c r="I166" s="351">
        <f>I167+I170+I171</f>
        <v>387810</v>
      </c>
      <c r="J166" s="351">
        <f>J167+J170+J171</f>
        <v>12221</v>
      </c>
      <c r="K166" s="351">
        <f>K167+K170+K171</f>
        <v>400031</v>
      </c>
    </row>
    <row r="167" spans="1:11" ht="15">
      <c r="A167" s="352"/>
      <c r="B167" s="353"/>
      <c r="C167" s="354">
        <v>1</v>
      </c>
      <c r="D167" s="550" t="s">
        <v>398</v>
      </c>
      <c r="E167" s="525"/>
      <c r="F167" s="525"/>
      <c r="G167" s="526"/>
      <c r="H167" s="367" t="s">
        <v>399</v>
      </c>
      <c r="I167" s="351">
        <f>SUM(I168:I169)</f>
        <v>0</v>
      </c>
      <c r="J167" s="351">
        <f>SUM(J168:J169)</f>
        <v>0</v>
      </c>
      <c r="K167" s="351">
        <f>SUM(K168:K169)</f>
        <v>0</v>
      </c>
    </row>
    <row r="168" spans="1:11" ht="15">
      <c r="A168" s="352"/>
      <c r="B168" s="353"/>
      <c r="C168" s="368"/>
      <c r="D168" s="354">
        <v>1</v>
      </c>
      <c r="E168" s="541" t="s">
        <v>290</v>
      </c>
      <c r="F168" s="541"/>
      <c r="G168" s="541"/>
      <c r="H168" s="369" t="s">
        <v>289</v>
      </c>
      <c r="I168" s="370"/>
      <c r="J168" s="370"/>
      <c r="K168" s="351">
        <f>SUM(I168:J168)</f>
        <v>0</v>
      </c>
    </row>
    <row r="169" spans="1:11" ht="15">
      <c r="A169" s="352"/>
      <c r="B169" s="353"/>
      <c r="C169" s="368"/>
      <c r="D169" s="354">
        <v>2</v>
      </c>
      <c r="E169" s="541" t="s">
        <v>400</v>
      </c>
      <c r="F169" s="541"/>
      <c r="G169" s="541"/>
      <c r="H169" s="369" t="s">
        <v>401</v>
      </c>
      <c r="I169" s="370"/>
      <c r="J169" s="370"/>
      <c r="K169" s="351">
        <f>SUM(I169:J169)</f>
        <v>0</v>
      </c>
    </row>
    <row r="170" spans="1:11" ht="15">
      <c r="A170" s="352"/>
      <c r="B170" s="353"/>
      <c r="C170" s="371">
        <v>2</v>
      </c>
      <c r="D170" s="534" t="s">
        <v>288</v>
      </c>
      <c r="E170" s="542"/>
      <c r="F170" s="542"/>
      <c r="G170" s="543"/>
      <c r="H170" s="372" t="s">
        <v>287</v>
      </c>
      <c r="I170" s="370">
        <v>387810</v>
      </c>
      <c r="J170" s="370">
        <v>12221</v>
      </c>
      <c r="K170" s="351">
        <f>SUM(I170:J170)</f>
        <v>400031</v>
      </c>
    </row>
    <row r="171" spans="1:11" ht="15.75" thickBot="1">
      <c r="A171" s="373"/>
      <c r="B171" s="374"/>
      <c r="C171" s="375">
        <v>3</v>
      </c>
      <c r="D171" s="544" t="s">
        <v>292</v>
      </c>
      <c r="E171" s="545"/>
      <c r="F171" s="545"/>
      <c r="G171" s="546"/>
      <c r="H171" s="376" t="s">
        <v>291</v>
      </c>
      <c r="I171" s="377"/>
      <c r="J171" s="377"/>
      <c r="K171" s="351">
        <f>SUM(I171:J171)</f>
        <v>0</v>
      </c>
    </row>
    <row r="172" spans="1:11" ht="16.5" thickBot="1">
      <c r="A172" s="537" t="s">
        <v>402</v>
      </c>
      <c r="B172" s="538"/>
      <c r="C172" s="538"/>
      <c r="D172" s="538"/>
      <c r="E172" s="538"/>
      <c r="F172" s="538"/>
      <c r="G172" s="538"/>
      <c r="H172" s="539"/>
      <c r="I172" s="407">
        <f>I164+I165</f>
        <v>430150</v>
      </c>
      <c r="J172" s="407">
        <f>J164+J165</f>
        <v>25278</v>
      </c>
      <c r="K172" s="408">
        <f>K164+K165</f>
        <v>455428</v>
      </c>
    </row>
    <row r="173" spans="1:11" ht="18.75">
      <c r="A173" s="378"/>
      <c r="B173" s="379"/>
      <c r="C173" s="379"/>
      <c r="D173" s="379"/>
      <c r="E173" s="379"/>
      <c r="F173" s="379"/>
      <c r="G173" s="379"/>
      <c r="H173" s="380"/>
      <c r="I173" s="381"/>
      <c r="J173" s="381"/>
      <c r="K173" s="382"/>
    </row>
    <row r="174" spans="1:11" ht="15">
      <c r="A174" s="383">
        <v>1</v>
      </c>
      <c r="B174" s="533" t="s">
        <v>403</v>
      </c>
      <c r="C174" s="533"/>
      <c r="D174" s="533"/>
      <c r="E174" s="533"/>
      <c r="F174" s="533"/>
      <c r="G174" s="532"/>
      <c r="H174" s="532"/>
      <c r="I174" s="347">
        <f>I175+I176+I177+I179+I180</f>
        <v>419443</v>
      </c>
      <c r="J174" s="347">
        <f>J175+J176+J177+J179+J180</f>
        <v>24985</v>
      </c>
      <c r="K174" s="347">
        <f>K175+K176+K177+K179+K180</f>
        <v>444428</v>
      </c>
    </row>
    <row r="175" spans="1:11" ht="15.75">
      <c r="A175" s="348"/>
      <c r="B175" s="384">
        <v>1</v>
      </c>
      <c r="C175" s="524" t="s">
        <v>41</v>
      </c>
      <c r="D175" s="525"/>
      <c r="E175" s="525"/>
      <c r="F175" s="525"/>
      <c r="G175" s="526"/>
      <c r="H175" s="350" t="s">
        <v>303</v>
      </c>
      <c r="I175" s="351">
        <v>193722</v>
      </c>
      <c r="J175" s="351">
        <v>16945</v>
      </c>
      <c r="K175" s="351">
        <f aca="true" t="shared" si="10" ref="K175:K190">SUM(I175:J175)</f>
        <v>210667</v>
      </c>
    </row>
    <row r="176" spans="1:11" ht="15.75">
      <c r="A176" s="348"/>
      <c r="B176" s="385">
        <v>2</v>
      </c>
      <c r="C176" s="540" t="s">
        <v>223</v>
      </c>
      <c r="D176" s="540"/>
      <c r="E176" s="540"/>
      <c r="F176" s="532"/>
      <c r="G176" s="532"/>
      <c r="H176" s="350" t="s">
        <v>304</v>
      </c>
      <c r="I176" s="386">
        <v>54577</v>
      </c>
      <c r="J176" s="386">
        <v>4575</v>
      </c>
      <c r="K176" s="351">
        <f t="shared" si="10"/>
        <v>59152</v>
      </c>
    </row>
    <row r="177" spans="1:11" ht="15.75">
      <c r="A177" s="348"/>
      <c r="B177" s="385">
        <v>3</v>
      </c>
      <c r="C177" s="524" t="s">
        <v>19</v>
      </c>
      <c r="D177" s="525"/>
      <c r="E177" s="525"/>
      <c r="F177" s="525"/>
      <c r="G177" s="526"/>
      <c r="H177" s="350" t="s">
        <v>305</v>
      </c>
      <c r="I177" s="386">
        <v>171144</v>
      </c>
      <c r="J177" s="386">
        <v>3465</v>
      </c>
      <c r="K177" s="351">
        <f t="shared" si="10"/>
        <v>174609</v>
      </c>
    </row>
    <row r="178" spans="1:11" ht="15">
      <c r="A178" s="387"/>
      <c r="B178" s="385"/>
      <c r="C178" s="388"/>
      <c r="D178" s="535" t="s">
        <v>404</v>
      </c>
      <c r="E178" s="536"/>
      <c r="F178" s="532"/>
      <c r="G178" s="532"/>
      <c r="H178" s="389" t="s">
        <v>405</v>
      </c>
      <c r="I178" s="390"/>
      <c r="J178" s="390"/>
      <c r="K178" s="351">
        <f t="shared" si="10"/>
        <v>0</v>
      </c>
    </row>
    <row r="179" spans="1:11" ht="15.75">
      <c r="A179" s="348"/>
      <c r="B179" s="385">
        <v>4</v>
      </c>
      <c r="C179" s="524" t="s">
        <v>256</v>
      </c>
      <c r="D179" s="525"/>
      <c r="E179" s="525"/>
      <c r="F179" s="525"/>
      <c r="G179" s="526"/>
      <c r="H179" s="350" t="s">
        <v>306</v>
      </c>
      <c r="I179" s="386"/>
      <c r="J179" s="386"/>
      <c r="K179" s="351">
        <f t="shared" si="10"/>
        <v>0</v>
      </c>
    </row>
    <row r="180" spans="1:11" ht="15.75">
      <c r="A180" s="348"/>
      <c r="B180" s="385">
        <v>5</v>
      </c>
      <c r="C180" s="524" t="s">
        <v>316</v>
      </c>
      <c r="D180" s="525"/>
      <c r="E180" s="525"/>
      <c r="F180" s="525"/>
      <c r="G180" s="526"/>
      <c r="H180" s="350" t="s">
        <v>315</v>
      </c>
      <c r="I180" s="351">
        <f>SUM(I181:I184)</f>
        <v>0</v>
      </c>
      <c r="J180" s="351">
        <f>SUM(J181:J184)</f>
        <v>0</v>
      </c>
      <c r="K180" s="351">
        <f t="shared" si="10"/>
        <v>0</v>
      </c>
    </row>
    <row r="181" spans="1:11" ht="15">
      <c r="A181" s="348"/>
      <c r="B181" s="391"/>
      <c r="C181" s="392">
        <v>1</v>
      </c>
      <c r="D181" s="534" t="s">
        <v>309</v>
      </c>
      <c r="E181" s="525"/>
      <c r="F181" s="525"/>
      <c r="G181" s="526"/>
      <c r="H181" s="393" t="s">
        <v>308</v>
      </c>
      <c r="I181" s="394"/>
      <c r="J181" s="394"/>
      <c r="K181" s="351">
        <f t="shared" si="10"/>
        <v>0</v>
      </c>
    </row>
    <row r="182" spans="1:11" ht="15">
      <c r="A182" s="395"/>
      <c r="B182" s="396"/>
      <c r="C182" s="392">
        <v>2</v>
      </c>
      <c r="D182" s="534" t="s">
        <v>406</v>
      </c>
      <c r="E182" s="525"/>
      <c r="F182" s="525"/>
      <c r="G182" s="526"/>
      <c r="H182" s="393" t="s">
        <v>310</v>
      </c>
      <c r="I182" s="394"/>
      <c r="J182" s="394"/>
      <c r="K182" s="351">
        <f t="shared" si="10"/>
        <v>0</v>
      </c>
    </row>
    <row r="183" spans="1:11" ht="15">
      <c r="A183" s="395"/>
      <c r="B183" s="396"/>
      <c r="C183" s="392">
        <v>3</v>
      </c>
      <c r="D183" s="534" t="s">
        <v>407</v>
      </c>
      <c r="E183" s="525"/>
      <c r="F183" s="525"/>
      <c r="G183" s="526"/>
      <c r="H183" s="393" t="s">
        <v>312</v>
      </c>
      <c r="I183" s="394"/>
      <c r="J183" s="394"/>
      <c r="K183" s="351">
        <f t="shared" si="10"/>
        <v>0</v>
      </c>
    </row>
    <row r="184" spans="1:11" ht="15">
      <c r="A184" s="395"/>
      <c r="B184" s="396"/>
      <c r="C184" s="392">
        <v>4</v>
      </c>
      <c r="D184" s="534" t="s">
        <v>227</v>
      </c>
      <c r="E184" s="525"/>
      <c r="F184" s="525"/>
      <c r="G184" s="526"/>
      <c r="H184" s="393" t="s">
        <v>314</v>
      </c>
      <c r="I184" s="394"/>
      <c r="J184" s="394"/>
      <c r="K184" s="351">
        <f t="shared" si="10"/>
        <v>0</v>
      </c>
    </row>
    <row r="185" spans="1:11" ht="15">
      <c r="A185" s="383">
        <v>2</v>
      </c>
      <c r="B185" s="533" t="s">
        <v>408</v>
      </c>
      <c r="C185" s="533"/>
      <c r="D185" s="533"/>
      <c r="E185" s="533"/>
      <c r="F185" s="533"/>
      <c r="G185" s="532"/>
      <c r="H185" s="532"/>
      <c r="I185" s="347">
        <f>I186+I187+I188</f>
        <v>10707</v>
      </c>
      <c r="J185" s="347">
        <f>J186+J187+J188</f>
        <v>293</v>
      </c>
      <c r="K185" s="347">
        <f t="shared" si="10"/>
        <v>11000</v>
      </c>
    </row>
    <row r="186" spans="1:11" ht="15.75">
      <c r="A186" s="352"/>
      <c r="B186" s="397">
        <v>1</v>
      </c>
      <c r="C186" s="524" t="s">
        <v>33</v>
      </c>
      <c r="D186" s="525"/>
      <c r="E186" s="525"/>
      <c r="F186" s="525"/>
      <c r="G186" s="526"/>
      <c r="H186" s="350" t="s">
        <v>319</v>
      </c>
      <c r="I186" s="351">
        <v>10707</v>
      </c>
      <c r="J186" s="351">
        <v>293</v>
      </c>
      <c r="K186" s="351">
        <f t="shared" si="10"/>
        <v>11000</v>
      </c>
    </row>
    <row r="187" spans="1:11" ht="18.75">
      <c r="A187" s="398"/>
      <c r="B187" s="397">
        <v>2</v>
      </c>
      <c r="C187" s="524" t="s">
        <v>34</v>
      </c>
      <c r="D187" s="525"/>
      <c r="E187" s="525"/>
      <c r="F187" s="525"/>
      <c r="G187" s="526"/>
      <c r="H187" s="350" t="s">
        <v>320</v>
      </c>
      <c r="I187" s="351"/>
      <c r="J187" s="351"/>
      <c r="K187" s="351">
        <f t="shared" si="10"/>
        <v>0</v>
      </c>
    </row>
    <row r="188" spans="1:11" ht="15.75">
      <c r="A188" s="399"/>
      <c r="B188" s="397">
        <v>3</v>
      </c>
      <c r="C188" s="524" t="s">
        <v>324</v>
      </c>
      <c r="D188" s="525"/>
      <c r="E188" s="525"/>
      <c r="F188" s="525"/>
      <c r="G188" s="526"/>
      <c r="H188" s="350" t="s">
        <v>323</v>
      </c>
      <c r="I188" s="351">
        <f>SUM(I189:I190)</f>
        <v>0</v>
      </c>
      <c r="J188" s="351">
        <f>SUM(J189:J190)</f>
        <v>0</v>
      </c>
      <c r="K188" s="351">
        <f t="shared" si="10"/>
        <v>0</v>
      </c>
    </row>
    <row r="189" spans="1:11" ht="15">
      <c r="A189" s="368"/>
      <c r="B189" s="368"/>
      <c r="C189" s="391">
        <v>1</v>
      </c>
      <c r="D189" s="527" t="s">
        <v>409</v>
      </c>
      <c r="E189" s="525"/>
      <c r="F189" s="525"/>
      <c r="G189" s="526"/>
      <c r="H189" s="357" t="s">
        <v>321</v>
      </c>
      <c r="I189" s="363"/>
      <c r="J189" s="363"/>
      <c r="K189" s="351">
        <f t="shared" si="10"/>
        <v>0</v>
      </c>
    </row>
    <row r="190" spans="1:11" ht="15">
      <c r="A190" s="368"/>
      <c r="B190" s="368"/>
      <c r="C190" s="391">
        <v>2</v>
      </c>
      <c r="D190" s="527" t="s">
        <v>410</v>
      </c>
      <c r="E190" s="525"/>
      <c r="F190" s="525"/>
      <c r="G190" s="526"/>
      <c r="H190" s="357" t="s">
        <v>322</v>
      </c>
      <c r="I190" s="363"/>
      <c r="J190" s="363"/>
      <c r="K190" s="351">
        <f t="shared" si="10"/>
        <v>0</v>
      </c>
    </row>
    <row r="191" spans="1:11" ht="15.75">
      <c r="A191" s="528" t="s">
        <v>411</v>
      </c>
      <c r="B191" s="528"/>
      <c r="C191" s="528"/>
      <c r="D191" s="528"/>
      <c r="E191" s="528"/>
      <c r="F191" s="528"/>
      <c r="G191" s="528"/>
      <c r="H191" s="529"/>
      <c r="I191" s="400">
        <f>I174+I185</f>
        <v>430150</v>
      </c>
      <c r="J191" s="400">
        <f>J174+J185</f>
        <v>25278</v>
      </c>
      <c r="K191" s="400">
        <f>K174+K185</f>
        <v>455428</v>
      </c>
    </row>
    <row r="192" spans="1:11" ht="15">
      <c r="A192" s="401">
        <v>3</v>
      </c>
      <c r="B192" s="530" t="s">
        <v>245</v>
      </c>
      <c r="C192" s="530"/>
      <c r="D192" s="530"/>
      <c r="E192" s="530"/>
      <c r="F192" s="530"/>
      <c r="G192" s="531"/>
      <c r="H192" s="532"/>
      <c r="I192" s="347">
        <f aca="true" t="shared" si="11" ref="I192:K193">I193</f>
        <v>0</v>
      </c>
      <c r="J192" s="347">
        <f t="shared" si="11"/>
        <v>0</v>
      </c>
      <c r="K192" s="347">
        <f t="shared" si="11"/>
        <v>0</v>
      </c>
    </row>
    <row r="193" spans="1:11" ht="15">
      <c r="A193" s="368"/>
      <c r="B193" s="397">
        <v>1</v>
      </c>
      <c r="C193" s="524" t="s">
        <v>318</v>
      </c>
      <c r="D193" s="525"/>
      <c r="E193" s="525"/>
      <c r="F193" s="525"/>
      <c r="G193" s="526"/>
      <c r="H193" s="402" t="s">
        <v>317</v>
      </c>
      <c r="I193" s="351">
        <f t="shared" si="11"/>
        <v>0</v>
      </c>
      <c r="J193" s="351">
        <f t="shared" si="11"/>
        <v>0</v>
      </c>
      <c r="K193" s="351">
        <f t="shared" si="11"/>
        <v>0</v>
      </c>
    </row>
    <row r="194" spans="1:11" ht="15.75" thickBot="1">
      <c r="A194" s="403"/>
      <c r="B194" s="404"/>
      <c r="C194" s="405">
        <v>1</v>
      </c>
      <c r="D194" s="527" t="s">
        <v>412</v>
      </c>
      <c r="E194" s="525"/>
      <c r="F194" s="525"/>
      <c r="G194" s="526"/>
      <c r="H194" s="393" t="s">
        <v>413</v>
      </c>
      <c r="I194" s="406"/>
      <c r="J194" s="406"/>
      <c r="K194" s="351">
        <f>SUM(I194:J194)</f>
        <v>0</v>
      </c>
    </row>
    <row r="195" spans="1:11" ht="16.5" thickBot="1">
      <c r="A195" s="521" t="s">
        <v>414</v>
      </c>
      <c r="B195" s="522"/>
      <c r="C195" s="522"/>
      <c r="D195" s="522"/>
      <c r="E195" s="522"/>
      <c r="F195" s="522"/>
      <c r="G195" s="522"/>
      <c r="H195" s="523"/>
      <c r="I195" s="407">
        <f>I191+I192</f>
        <v>430150</v>
      </c>
      <c r="J195" s="407">
        <f>J191+J192</f>
        <v>25278</v>
      </c>
      <c r="K195" s="408">
        <f>K191+K192</f>
        <v>455428</v>
      </c>
    </row>
    <row r="196" spans="1:11" ht="12.75">
      <c r="A196" s="330"/>
      <c r="B196" s="330"/>
      <c r="C196" s="330"/>
      <c r="D196" s="330"/>
      <c r="E196" s="330"/>
      <c r="F196" s="330"/>
      <c r="G196" s="330"/>
      <c r="H196" s="330"/>
      <c r="I196" s="331"/>
      <c r="J196" s="331"/>
      <c r="K196" s="332" t="s">
        <v>254</v>
      </c>
    </row>
    <row r="197" spans="1:11" ht="12.75">
      <c r="A197" s="557" t="s">
        <v>255</v>
      </c>
      <c r="B197" s="558"/>
      <c r="C197" s="558"/>
      <c r="D197" s="558"/>
      <c r="E197" s="558"/>
      <c r="F197" s="333" t="s">
        <v>327</v>
      </c>
      <c r="G197" s="334"/>
      <c r="H197" s="335"/>
      <c r="I197" s="336"/>
      <c r="J197" s="336"/>
      <c r="K197" s="337"/>
    </row>
    <row r="198" spans="1:11" ht="12.75">
      <c r="A198" s="559" t="s">
        <v>9</v>
      </c>
      <c r="B198" s="560"/>
      <c r="C198" s="560"/>
      <c r="D198" s="560"/>
      <c r="E198" s="560"/>
      <c r="F198" s="560"/>
      <c r="G198" s="561"/>
      <c r="H198" s="338"/>
      <c r="I198" s="339"/>
      <c r="J198" s="339"/>
      <c r="K198" s="340"/>
    </row>
    <row r="199" spans="1:11" ht="12.75">
      <c r="A199" s="562" t="s">
        <v>346</v>
      </c>
      <c r="B199" s="562" t="s">
        <v>347</v>
      </c>
      <c r="C199" s="562" t="s">
        <v>348</v>
      </c>
      <c r="D199" s="554" t="s">
        <v>349</v>
      </c>
      <c r="E199" s="554"/>
      <c r="F199" s="554"/>
      <c r="G199" s="554"/>
      <c r="H199" s="554" t="s">
        <v>350</v>
      </c>
      <c r="I199" s="555" t="s">
        <v>270</v>
      </c>
      <c r="J199" s="556"/>
      <c r="K199" s="556"/>
    </row>
    <row r="200" spans="1:11" ht="25.5">
      <c r="A200" s="562"/>
      <c r="B200" s="562"/>
      <c r="C200" s="562"/>
      <c r="D200" s="554"/>
      <c r="E200" s="554"/>
      <c r="F200" s="554"/>
      <c r="G200" s="554"/>
      <c r="H200" s="554"/>
      <c r="I200" s="341" t="s">
        <v>351</v>
      </c>
      <c r="J200" s="341" t="s">
        <v>352</v>
      </c>
      <c r="K200" s="342" t="s">
        <v>9</v>
      </c>
    </row>
    <row r="201" spans="1:11" ht="12.75">
      <c r="A201" s="343"/>
      <c r="B201" s="552" t="s">
        <v>353</v>
      </c>
      <c r="C201" s="552"/>
      <c r="D201" s="552"/>
      <c r="E201" s="552"/>
      <c r="F201" s="552"/>
      <c r="G201" s="552"/>
      <c r="H201" s="344" t="s">
        <v>354</v>
      </c>
      <c r="I201" s="345" t="s">
        <v>355</v>
      </c>
      <c r="J201" s="345" t="s">
        <v>356</v>
      </c>
      <c r="K201" s="345" t="s">
        <v>357</v>
      </c>
    </row>
    <row r="202" spans="1:11" ht="15">
      <c r="A202" s="346">
        <v>1</v>
      </c>
      <c r="B202" s="553" t="s">
        <v>358</v>
      </c>
      <c r="C202" s="525"/>
      <c r="D202" s="525"/>
      <c r="E202" s="525"/>
      <c r="F202" s="525"/>
      <c r="G202" s="525"/>
      <c r="H202" s="526"/>
      <c r="I202" s="347">
        <f aca="true" t="shared" si="12" ref="I202:K218">I7+I72+I137</f>
        <v>55847</v>
      </c>
      <c r="J202" s="347">
        <f t="shared" si="12"/>
        <v>13057</v>
      </c>
      <c r="K202" s="347">
        <f t="shared" si="12"/>
        <v>68904</v>
      </c>
    </row>
    <row r="203" spans="1:11" ht="15.75">
      <c r="A203" s="348"/>
      <c r="B203" s="349">
        <v>1</v>
      </c>
      <c r="C203" s="524" t="s">
        <v>359</v>
      </c>
      <c r="D203" s="542"/>
      <c r="E203" s="542"/>
      <c r="F203" s="542"/>
      <c r="G203" s="543"/>
      <c r="H203" s="350" t="s">
        <v>284</v>
      </c>
      <c r="I203" s="409">
        <f t="shared" si="12"/>
        <v>500</v>
      </c>
      <c r="J203" s="409">
        <f t="shared" si="12"/>
        <v>0</v>
      </c>
      <c r="K203" s="409">
        <f t="shared" si="12"/>
        <v>500</v>
      </c>
    </row>
    <row r="204" spans="1:11" ht="15">
      <c r="A204" s="352"/>
      <c r="B204" s="353"/>
      <c r="C204" s="354">
        <v>1</v>
      </c>
      <c r="D204" s="527" t="s">
        <v>360</v>
      </c>
      <c r="E204" s="525"/>
      <c r="F204" s="525"/>
      <c r="G204" s="526"/>
      <c r="H204" s="355" t="s">
        <v>361</v>
      </c>
      <c r="I204" s="409">
        <f t="shared" si="12"/>
        <v>0</v>
      </c>
      <c r="J204" s="409">
        <f t="shared" si="12"/>
        <v>0</v>
      </c>
      <c r="K204" s="409">
        <f t="shared" si="12"/>
        <v>0</v>
      </c>
    </row>
    <row r="205" spans="1:11" ht="15">
      <c r="A205" s="352"/>
      <c r="B205" s="353"/>
      <c r="C205" s="354">
        <v>2</v>
      </c>
      <c r="D205" s="527" t="s">
        <v>362</v>
      </c>
      <c r="E205" s="525"/>
      <c r="F205" s="525"/>
      <c r="G205" s="526"/>
      <c r="H205" s="357" t="s">
        <v>363</v>
      </c>
      <c r="I205" s="409">
        <f t="shared" si="12"/>
        <v>500</v>
      </c>
      <c r="J205" s="409">
        <f t="shared" si="12"/>
        <v>0</v>
      </c>
      <c r="K205" s="409">
        <f t="shared" si="12"/>
        <v>500</v>
      </c>
    </row>
    <row r="206" spans="1:11" ht="15.75">
      <c r="A206" s="348"/>
      <c r="B206" s="349">
        <v>2</v>
      </c>
      <c r="C206" s="524" t="s">
        <v>225</v>
      </c>
      <c r="D206" s="542"/>
      <c r="E206" s="542"/>
      <c r="F206" s="542"/>
      <c r="G206" s="543"/>
      <c r="H206" s="350" t="s">
        <v>283</v>
      </c>
      <c r="I206" s="409">
        <f t="shared" si="12"/>
        <v>0</v>
      </c>
      <c r="J206" s="409">
        <f t="shared" si="12"/>
        <v>0</v>
      </c>
      <c r="K206" s="409">
        <f t="shared" si="12"/>
        <v>0</v>
      </c>
    </row>
    <row r="207" spans="1:11" ht="15">
      <c r="A207" s="359"/>
      <c r="B207" s="353"/>
      <c r="C207" s="354">
        <v>1</v>
      </c>
      <c r="D207" s="527" t="s">
        <v>364</v>
      </c>
      <c r="E207" s="525"/>
      <c r="F207" s="525"/>
      <c r="G207" s="526"/>
      <c r="H207" s="357" t="s">
        <v>365</v>
      </c>
      <c r="I207" s="409">
        <f t="shared" si="12"/>
        <v>0</v>
      </c>
      <c r="J207" s="409">
        <f t="shared" si="12"/>
        <v>0</v>
      </c>
      <c r="K207" s="409">
        <f t="shared" si="12"/>
        <v>0</v>
      </c>
    </row>
    <row r="208" spans="1:11" ht="15.75">
      <c r="A208" s="348"/>
      <c r="B208" s="349">
        <v>3</v>
      </c>
      <c r="C208" s="524" t="s">
        <v>52</v>
      </c>
      <c r="D208" s="542"/>
      <c r="E208" s="542"/>
      <c r="F208" s="542"/>
      <c r="G208" s="543"/>
      <c r="H208" s="350" t="s">
        <v>282</v>
      </c>
      <c r="I208" s="409">
        <f t="shared" si="12"/>
        <v>55347</v>
      </c>
      <c r="J208" s="409">
        <f t="shared" si="12"/>
        <v>13057</v>
      </c>
      <c r="K208" s="409">
        <f t="shared" si="12"/>
        <v>68404</v>
      </c>
    </row>
    <row r="209" spans="1:11" ht="15">
      <c r="A209" s="352"/>
      <c r="B209" s="353"/>
      <c r="C209" s="354">
        <v>1</v>
      </c>
      <c r="D209" s="527" t="s">
        <v>366</v>
      </c>
      <c r="E209" s="525"/>
      <c r="F209" s="525"/>
      <c r="G209" s="526"/>
      <c r="H209" s="360" t="s">
        <v>367</v>
      </c>
      <c r="I209" s="409">
        <f t="shared" si="12"/>
        <v>0</v>
      </c>
      <c r="J209" s="409">
        <f t="shared" si="12"/>
        <v>0</v>
      </c>
      <c r="K209" s="409">
        <f t="shared" si="12"/>
        <v>0</v>
      </c>
    </row>
    <row r="210" spans="1:11" ht="15">
      <c r="A210" s="352"/>
      <c r="B210" s="353"/>
      <c r="C210" s="354">
        <v>2</v>
      </c>
      <c r="D210" s="527" t="s">
        <v>368</v>
      </c>
      <c r="E210" s="525"/>
      <c r="F210" s="525"/>
      <c r="G210" s="526"/>
      <c r="H210" s="361" t="s">
        <v>369</v>
      </c>
      <c r="I210" s="409">
        <f t="shared" si="12"/>
        <v>0</v>
      </c>
      <c r="J210" s="409">
        <f t="shared" si="12"/>
        <v>13007</v>
      </c>
      <c r="K210" s="409">
        <f t="shared" si="12"/>
        <v>13007</v>
      </c>
    </row>
    <row r="211" spans="1:11" ht="15">
      <c r="A211" s="359"/>
      <c r="B211" s="353"/>
      <c r="C211" s="354">
        <v>3</v>
      </c>
      <c r="D211" s="527" t="s">
        <v>370</v>
      </c>
      <c r="E211" s="525"/>
      <c r="F211" s="525"/>
      <c r="G211" s="526"/>
      <c r="H211" s="361" t="s">
        <v>371</v>
      </c>
      <c r="I211" s="409">
        <f t="shared" si="12"/>
        <v>13007</v>
      </c>
      <c r="J211" s="409">
        <f t="shared" si="12"/>
        <v>0</v>
      </c>
      <c r="K211" s="409">
        <f t="shared" si="12"/>
        <v>13007</v>
      </c>
    </row>
    <row r="212" spans="1:11" ht="15">
      <c r="A212" s="359"/>
      <c r="B212" s="353"/>
      <c r="C212" s="354">
        <v>4</v>
      </c>
      <c r="D212" s="527" t="s">
        <v>372</v>
      </c>
      <c r="E212" s="525"/>
      <c r="F212" s="525"/>
      <c r="G212" s="526"/>
      <c r="H212" s="362" t="s">
        <v>373</v>
      </c>
      <c r="I212" s="409">
        <f t="shared" si="12"/>
        <v>34592</v>
      </c>
      <c r="J212" s="409">
        <f t="shared" si="12"/>
        <v>50</v>
      </c>
      <c r="K212" s="409">
        <f t="shared" si="12"/>
        <v>34642</v>
      </c>
    </row>
    <row r="213" spans="1:11" ht="15">
      <c r="A213" s="359"/>
      <c r="B213" s="353"/>
      <c r="C213" s="354">
        <v>5</v>
      </c>
      <c r="D213" s="527" t="s">
        <v>374</v>
      </c>
      <c r="E213" s="525"/>
      <c r="F213" s="525"/>
      <c r="G213" s="526"/>
      <c r="H213" s="361" t="s">
        <v>375</v>
      </c>
      <c r="I213" s="409">
        <f t="shared" si="12"/>
        <v>7748</v>
      </c>
      <c r="J213" s="409">
        <f t="shared" si="12"/>
        <v>0</v>
      </c>
      <c r="K213" s="409">
        <f t="shared" si="12"/>
        <v>7748</v>
      </c>
    </row>
    <row r="214" spans="1:11" ht="15">
      <c r="A214" s="359"/>
      <c r="B214" s="353"/>
      <c r="C214" s="354">
        <v>6</v>
      </c>
      <c r="D214" s="527" t="s">
        <v>376</v>
      </c>
      <c r="E214" s="525"/>
      <c r="F214" s="525"/>
      <c r="G214" s="526"/>
      <c r="H214" s="362" t="s">
        <v>377</v>
      </c>
      <c r="I214" s="409">
        <f t="shared" si="12"/>
        <v>0</v>
      </c>
      <c r="J214" s="409">
        <f t="shared" si="12"/>
        <v>0</v>
      </c>
      <c r="K214" s="409">
        <f t="shared" si="12"/>
        <v>0</v>
      </c>
    </row>
    <row r="215" spans="1:11" ht="15">
      <c r="A215" s="352"/>
      <c r="B215" s="353"/>
      <c r="C215" s="354">
        <v>7</v>
      </c>
      <c r="D215" s="527" t="s">
        <v>378</v>
      </c>
      <c r="E215" s="525"/>
      <c r="F215" s="525"/>
      <c r="G215" s="526"/>
      <c r="H215" s="362" t="s">
        <v>379</v>
      </c>
      <c r="I215" s="409">
        <f t="shared" si="12"/>
        <v>0</v>
      </c>
      <c r="J215" s="409">
        <f t="shared" si="12"/>
        <v>0</v>
      </c>
      <c r="K215" s="409">
        <f t="shared" si="12"/>
        <v>0</v>
      </c>
    </row>
    <row r="216" spans="1:11" ht="15">
      <c r="A216" s="352"/>
      <c r="B216" s="353"/>
      <c r="C216" s="354">
        <v>8</v>
      </c>
      <c r="D216" s="527" t="s">
        <v>380</v>
      </c>
      <c r="E216" s="525"/>
      <c r="F216" s="525"/>
      <c r="G216" s="526"/>
      <c r="H216" s="361" t="s">
        <v>381</v>
      </c>
      <c r="I216" s="409">
        <f t="shared" si="12"/>
        <v>0</v>
      </c>
      <c r="J216" s="409">
        <f t="shared" si="12"/>
        <v>0</v>
      </c>
      <c r="K216" s="409">
        <f t="shared" si="12"/>
        <v>0</v>
      </c>
    </row>
    <row r="217" spans="1:11" ht="15">
      <c r="A217" s="359"/>
      <c r="B217" s="353"/>
      <c r="C217" s="354">
        <v>9</v>
      </c>
      <c r="D217" s="527" t="s">
        <v>382</v>
      </c>
      <c r="E217" s="525"/>
      <c r="F217" s="525"/>
      <c r="G217" s="526"/>
      <c r="H217" s="361" t="s">
        <v>383</v>
      </c>
      <c r="I217" s="409">
        <f t="shared" si="12"/>
        <v>0</v>
      </c>
      <c r="J217" s="409">
        <f t="shared" si="12"/>
        <v>0</v>
      </c>
      <c r="K217" s="409">
        <f t="shared" si="12"/>
        <v>0</v>
      </c>
    </row>
    <row r="218" spans="1:11" ht="15.75">
      <c r="A218" s="348"/>
      <c r="B218" s="349">
        <v>4</v>
      </c>
      <c r="C218" s="524" t="s">
        <v>285</v>
      </c>
      <c r="D218" s="542"/>
      <c r="E218" s="542"/>
      <c r="F218" s="542"/>
      <c r="G218" s="543"/>
      <c r="H218" s="350" t="s">
        <v>286</v>
      </c>
      <c r="I218" s="409">
        <f t="shared" si="12"/>
        <v>0</v>
      </c>
      <c r="J218" s="409">
        <f t="shared" si="12"/>
        <v>0</v>
      </c>
      <c r="K218" s="409">
        <f t="shared" si="12"/>
        <v>0</v>
      </c>
    </row>
    <row r="219" spans="1:11" ht="15">
      <c r="A219" s="359"/>
      <c r="B219" s="353"/>
      <c r="C219" s="354">
        <v>1</v>
      </c>
      <c r="D219" s="527" t="s">
        <v>384</v>
      </c>
      <c r="E219" s="525"/>
      <c r="F219" s="525"/>
      <c r="G219" s="526"/>
      <c r="H219" s="357" t="s">
        <v>385</v>
      </c>
      <c r="I219" s="409">
        <f aca="true" t="shared" si="13" ref="I219:K221">I24+I89+I154</f>
        <v>0</v>
      </c>
      <c r="J219" s="409">
        <f t="shared" si="13"/>
        <v>0</v>
      </c>
      <c r="K219" s="409">
        <f t="shared" si="13"/>
        <v>0</v>
      </c>
    </row>
    <row r="220" spans="1:11" ht="15">
      <c r="A220" s="346">
        <v>2</v>
      </c>
      <c r="B220" s="551" t="s">
        <v>386</v>
      </c>
      <c r="C220" s="525"/>
      <c r="D220" s="525"/>
      <c r="E220" s="525"/>
      <c r="F220" s="525"/>
      <c r="G220" s="525"/>
      <c r="H220" s="526"/>
      <c r="I220" s="347">
        <f>I25+I90+I155</f>
        <v>0</v>
      </c>
      <c r="J220" s="347">
        <f>J25+J90+J155</f>
        <v>0</v>
      </c>
      <c r="K220" s="347">
        <f>K25+K90+K155</f>
        <v>0</v>
      </c>
    </row>
    <row r="221" spans="1:11" ht="15.75">
      <c r="A221" s="348"/>
      <c r="B221" s="349">
        <v>1</v>
      </c>
      <c r="C221" s="524" t="s">
        <v>387</v>
      </c>
      <c r="D221" s="542"/>
      <c r="E221" s="542"/>
      <c r="F221" s="542"/>
      <c r="G221" s="543"/>
      <c r="H221" s="350" t="s">
        <v>300</v>
      </c>
      <c r="I221" s="409">
        <f t="shared" si="13"/>
        <v>0</v>
      </c>
      <c r="J221" s="409">
        <f t="shared" si="13"/>
        <v>0</v>
      </c>
      <c r="K221" s="409">
        <f t="shared" si="13"/>
        <v>0</v>
      </c>
    </row>
    <row r="222" spans="1:11" ht="15">
      <c r="A222" s="359"/>
      <c r="B222" s="353"/>
      <c r="C222" s="354">
        <v>1</v>
      </c>
      <c r="D222" s="527" t="s">
        <v>388</v>
      </c>
      <c r="E222" s="525"/>
      <c r="F222" s="525"/>
      <c r="G222" s="526"/>
      <c r="H222" s="357" t="s">
        <v>389</v>
      </c>
      <c r="I222" s="409">
        <f aca="true" t="shared" si="14" ref="I222:K228">I27+I92+I157</f>
        <v>0</v>
      </c>
      <c r="J222" s="409">
        <f t="shared" si="14"/>
        <v>0</v>
      </c>
      <c r="K222" s="409">
        <f t="shared" si="14"/>
        <v>0</v>
      </c>
    </row>
    <row r="223" spans="1:11" ht="15.75">
      <c r="A223" s="348"/>
      <c r="B223" s="349">
        <v>2</v>
      </c>
      <c r="C223" s="524" t="s">
        <v>298</v>
      </c>
      <c r="D223" s="542"/>
      <c r="E223" s="542"/>
      <c r="F223" s="542"/>
      <c r="G223" s="543"/>
      <c r="H223" s="350" t="s">
        <v>299</v>
      </c>
      <c r="I223" s="409">
        <f t="shared" si="14"/>
        <v>0</v>
      </c>
      <c r="J223" s="409">
        <f t="shared" si="14"/>
        <v>0</v>
      </c>
      <c r="K223" s="409">
        <f t="shared" si="14"/>
        <v>0</v>
      </c>
    </row>
    <row r="224" spans="1:11" ht="15">
      <c r="A224" s="359"/>
      <c r="B224" s="353"/>
      <c r="C224" s="354">
        <v>1</v>
      </c>
      <c r="D224" s="527" t="s">
        <v>390</v>
      </c>
      <c r="E224" s="525"/>
      <c r="F224" s="525"/>
      <c r="G224" s="526"/>
      <c r="H224" s="357" t="s">
        <v>293</v>
      </c>
      <c r="I224" s="409">
        <f t="shared" si="14"/>
        <v>0</v>
      </c>
      <c r="J224" s="409">
        <f t="shared" si="14"/>
        <v>0</v>
      </c>
      <c r="K224" s="409">
        <f t="shared" si="14"/>
        <v>0</v>
      </c>
    </row>
    <row r="225" spans="1:11" ht="15">
      <c r="A225" s="359"/>
      <c r="B225" s="353"/>
      <c r="C225" s="354">
        <v>2</v>
      </c>
      <c r="D225" s="527" t="s">
        <v>295</v>
      </c>
      <c r="E225" s="525"/>
      <c r="F225" s="525"/>
      <c r="G225" s="526"/>
      <c r="H225" s="357" t="s">
        <v>294</v>
      </c>
      <c r="I225" s="409">
        <f t="shared" si="14"/>
        <v>0</v>
      </c>
      <c r="J225" s="409">
        <f t="shared" si="14"/>
        <v>0</v>
      </c>
      <c r="K225" s="409">
        <f t="shared" si="14"/>
        <v>0</v>
      </c>
    </row>
    <row r="226" spans="1:11" ht="15">
      <c r="A226" s="359"/>
      <c r="B226" s="353"/>
      <c r="C226" s="354">
        <v>3</v>
      </c>
      <c r="D226" s="527" t="s">
        <v>297</v>
      </c>
      <c r="E226" s="525"/>
      <c r="F226" s="525"/>
      <c r="G226" s="526"/>
      <c r="H226" s="357" t="s">
        <v>296</v>
      </c>
      <c r="I226" s="409">
        <f t="shared" si="14"/>
        <v>0</v>
      </c>
      <c r="J226" s="409">
        <f t="shared" si="14"/>
        <v>0</v>
      </c>
      <c r="K226" s="409">
        <f t="shared" si="14"/>
        <v>0</v>
      </c>
    </row>
    <row r="227" spans="1:11" ht="15.75">
      <c r="A227" s="348"/>
      <c r="B227" s="349">
        <v>3</v>
      </c>
      <c r="C227" s="524" t="s">
        <v>302</v>
      </c>
      <c r="D227" s="542"/>
      <c r="E227" s="542"/>
      <c r="F227" s="542"/>
      <c r="G227" s="543"/>
      <c r="H227" s="350" t="s">
        <v>301</v>
      </c>
      <c r="I227" s="409">
        <f t="shared" si="14"/>
        <v>0</v>
      </c>
      <c r="J227" s="409">
        <f t="shared" si="14"/>
        <v>0</v>
      </c>
      <c r="K227" s="409">
        <f t="shared" si="14"/>
        <v>0</v>
      </c>
    </row>
    <row r="228" spans="1:11" ht="15">
      <c r="A228" s="359"/>
      <c r="B228" s="353"/>
      <c r="C228" s="354">
        <v>1</v>
      </c>
      <c r="D228" s="527" t="s">
        <v>391</v>
      </c>
      <c r="E228" s="525"/>
      <c r="F228" s="525"/>
      <c r="G228" s="526"/>
      <c r="H228" s="357" t="s">
        <v>392</v>
      </c>
      <c r="I228" s="409">
        <f t="shared" si="14"/>
        <v>0</v>
      </c>
      <c r="J228" s="409">
        <f t="shared" si="14"/>
        <v>0</v>
      </c>
      <c r="K228" s="409">
        <f t="shared" si="14"/>
        <v>0</v>
      </c>
    </row>
    <row r="229" spans="1:11" ht="15.75">
      <c r="A229" s="547" t="s">
        <v>393</v>
      </c>
      <c r="B229" s="548"/>
      <c r="C229" s="548"/>
      <c r="D229" s="548"/>
      <c r="E229" s="548"/>
      <c r="F229" s="548"/>
      <c r="G229" s="548"/>
      <c r="H229" s="526"/>
      <c r="I229" s="400">
        <f>I202+I220</f>
        <v>55847</v>
      </c>
      <c r="J229" s="400">
        <f>J202+J220</f>
        <v>13057</v>
      </c>
      <c r="K229" s="400">
        <f>K202+K220</f>
        <v>68904</v>
      </c>
    </row>
    <row r="230" spans="1:11" ht="15.75">
      <c r="A230" s="346">
        <v>3</v>
      </c>
      <c r="B230" s="364" t="s">
        <v>394</v>
      </c>
      <c r="C230" s="364"/>
      <c r="D230" s="364"/>
      <c r="E230" s="364"/>
      <c r="F230" s="364"/>
      <c r="G230" s="364"/>
      <c r="H230" s="350" t="s">
        <v>395</v>
      </c>
      <c r="I230" s="347">
        <f aca="true" t="shared" si="15" ref="I230:K236">I35+I100+I165</f>
        <v>682172</v>
      </c>
      <c r="J230" s="347">
        <f t="shared" si="15"/>
        <v>12221</v>
      </c>
      <c r="K230" s="347">
        <f t="shared" si="15"/>
        <v>694393</v>
      </c>
    </row>
    <row r="231" spans="1:11" ht="15">
      <c r="A231" s="365"/>
      <c r="B231" s="349">
        <v>1</v>
      </c>
      <c r="C231" s="549" t="s">
        <v>396</v>
      </c>
      <c r="D231" s="549"/>
      <c r="E231" s="549"/>
      <c r="F231" s="549"/>
      <c r="G231" s="549"/>
      <c r="H231" s="366" t="s">
        <v>397</v>
      </c>
      <c r="I231" s="409">
        <f t="shared" si="15"/>
        <v>682172</v>
      </c>
      <c r="J231" s="409">
        <f t="shared" si="15"/>
        <v>12221</v>
      </c>
      <c r="K231" s="409">
        <f t="shared" si="15"/>
        <v>694393</v>
      </c>
    </row>
    <row r="232" spans="1:11" ht="15">
      <c r="A232" s="352"/>
      <c r="B232" s="353"/>
      <c r="C232" s="354">
        <v>1</v>
      </c>
      <c r="D232" s="550" t="s">
        <v>398</v>
      </c>
      <c r="E232" s="525"/>
      <c r="F232" s="525"/>
      <c r="G232" s="526"/>
      <c r="H232" s="367" t="s">
        <v>399</v>
      </c>
      <c r="I232" s="409">
        <f t="shared" si="15"/>
        <v>0</v>
      </c>
      <c r="J232" s="409">
        <f t="shared" si="15"/>
        <v>0</v>
      </c>
      <c r="K232" s="409">
        <f t="shared" si="15"/>
        <v>0</v>
      </c>
    </row>
    <row r="233" spans="1:11" ht="15">
      <c r="A233" s="352"/>
      <c r="B233" s="353"/>
      <c r="C233" s="368"/>
      <c r="D233" s="354">
        <v>1</v>
      </c>
      <c r="E233" s="541" t="s">
        <v>290</v>
      </c>
      <c r="F233" s="541"/>
      <c r="G233" s="541"/>
      <c r="H233" s="369" t="s">
        <v>289</v>
      </c>
      <c r="I233" s="409">
        <f t="shared" si="15"/>
        <v>0</v>
      </c>
      <c r="J233" s="409">
        <f t="shared" si="15"/>
        <v>0</v>
      </c>
      <c r="K233" s="409">
        <f t="shared" si="15"/>
        <v>0</v>
      </c>
    </row>
    <row r="234" spans="1:11" ht="15">
      <c r="A234" s="352"/>
      <c r="B234" s="353"/>
      <c r="C234" s="368"/>
      <c r="D234" s="354">
        <v>2</v>
      </c>
      <c r="E234" s="541" t="s">
        <v>400</v>
      </c>
      <c r="F234" s="541"/>
      <c r="G234" s="541"/>
      <c r="H234" s="369" t="s">
        <v>401</v>
      </c>
      <c r="I234" s="409">
        <f t="shared" si="15"/>
        <v>0</v>
      </c>
      <c r="J234" s="409">
        <f t="shared" si="15"/>
        <v>0</v>
      </c>
      <c r="K234" s="409">
        <f t="shared" si="15"/>
        <v>0</v>
      </c>
    </row>
    <row r="235" spans="1:11" ht="15">
      <c r="A235" s="352"/>
      <c r="B235" s="353"/>
      <c r="C235" s="371">
        <v>2</v>
      </c>
      <c r="D235" s="534" t="s">
        <v>288</v>
      </c>
      <c r="E235" s="542"/>
      <c r="F235" s="542"/>
      <c r="G235" s="543"/>
      <c r="H235" s="372" t="s">
        <v>287</v>
      </c>
      <c r="I235" s="409">
        <f t="shared" si="15"/>
        <v>682172</v>
      </c>
      <c r="J235" s="409">
        <f t="shared" si="15"/>
        <v>12221</v>
      </c>
      <c r="K235" s="409">
        <f t="shared" si="15"/>
        <v>694393</v>
      </c>
    </row>
    <row r="236" spans="1:11" ht="15.75" thickBot="1">
      <c r="A236" s="373"/>
      <c r="B236" s="374"/>
      <c r="C236" s="375">
        <v>3</v>
      </c>
      <c r="D236" s="544" t="s">
        <v>292</v>
      </c>
      <c r="E236" s="545"/>
      <c r="F236" s="545"/>
      <c r="G236" s="546"/>
      <c r="H236" s="376" t="s">
        <v>291</v>
      </c>
      <c r="I236" s="409">
        <f t="shared" si="15"/>
        <v>0</v>
      </c>
      <c r="J236" s="409">
        <f t="shared" si="15"/>
        <v>0</v>
      </c>
      <c r="K236" s="409">
        <f t="shared" si="15"/>
        <v>0</v>
      </c>
    </row>
    <row r="237" spans="1:11" ht="16.5" thickBot="1">
      <c r="A237" s="537" t="s">
        <v>402</v>
      </c>
      <c r="B237" s="538"/>
      <c r="C237" s="538"/>
      <c r="D237" s="538"/>
      <c r="E237" s="538"/>
      <c r="F237" s="538"/>
      <c r="G237" s="538"/>
      <c r="H237" s="539"/>
      <c r="I237" s="407">
        <f>I229+I230</f>
        <v>738019</v>
      </c>
      <c r="J237" s="407">
        <f>J229+J230</f>
        <v>25278</v>
      </c>
      <c r="K237" s="408">
        <f>K229+K230</f>
        <v>763297</v>
      </c>
    </row>
    <row r="238" spans="1:11" ht="18.75">
      <c r="A238" s="378"/>
      <c r="B238" s="379"/>
      <c r="C238" s="379"/>
      <c r="D238" s="379"/>
      <c r="E238" s="379"/>
      <c r="F238" s="379"/>
      <c r="G238" s="379"/>
      <c r="H238" s="380"/>
      <c r="I238" s="381"/>
      <c r="J238" s="381"/>
      <c r="K238" s="382"/>
    </row>
    <row r="239" spans="1:11" ht="15">
      <c r="A239" s="383">
        <v>1</v>
      </c>
      <c r="B239" s="533" t="s">
        <v>403</v>
      </c>
      <c r="C239" s="533"/>
      <c r="D239" s="533"/>
      <c r="E239" s="533"/>
      <c r="F239" s="533"/>
      <c r="G239" s="532"/>
      <c r="H239" s="532"/>
      <c r="I239" s="347">
        <f aca="true" t="shared" si="16" ref="I239:K255">I44+I109+I174</f>
        <v>722712</v>
      </c>
      <c r="J239" s="347">
        <f t="shared" si="16"/>
        <v>24985</v>
      </c>
      <c r="K239" s="347">
        <f t="shared" si="16"/>
        <v>747697</v>
      </c>
    </row>
    <row r="240" spans="1:11" ht="15.75">
      <c r="A240" s="348"/>
      <c r="B240" s="384">
        <v>1</v>
      </c>
      <c r="C240" s="524" t="s">
        <v>41</v>
      </c>
      <c r="D240" s="525"/>
      <c r="E240" s="525"/>
      <c r="F240" s="525"/>
      <c r="G240" s="526"/>
      <c r="H240" s="350" t="s">
        <v>303</v>
      </c>
      <c r="I240" s="409">
        <f t="shared" si="16"/>
        <v>382926</v>
      </c>
      <c r="J240" s="409">
        <f t="shared" si="16"/>
        <v>16945</v>
      </c>
      <c r="K240" s="409">
        <f t="shared" si="16"/>
        <v>399871</v>
      </c>
    </row>
    <row r="241" spans="1:11" ht="15.75">
      <c r="A241" s="348"/>
      <c r="B241" s="385">
        <v>2</v>
      </c>
      <c r="C241" s="540" t="s">
        <v>223</v>
      </c>
      <c r="D241" s="540"/>
      <c r="E241" s="540"/>
      <c r="F241" s="532"/>
      <c r="G241" s="532"/>
      <c r="H241" s="350" t="s">
        <v>304</v>
      </c>
      <c r="I241" s="409">
        <f t="shared" si="16"/>
        <v>109415</v>
      </c>
      <c r="J241" s="409">
        <f t="shared" si="16"/>
        <v>4575</v>
      </c>
      <c r="K241" s="409">
        <f t="shared" si="16"/>
        <v>113990</v>
      </c>
    </row>
    <row r="242" spans="1:11" ht="15.75">
      <c r="A242" s="348"/>
      <c r="B242" s="385">
        <v>3</v>
      </c>
      <c r="C242" s="524" t="s">
        <v>19</v>
      </c>
      <c r="D242" s="525"/>
      <c r="E242" s="525"/>
      <c r="F242" s="525"/>
      <c r="G242" s="526"/>
      <c r="H242" s="350" t="s">
        <v>305</v>
      </c>
      <c r="I242" s="409">
        <f t="shared" si="16"/>
        <v>229651</v>
      </c>
      <c r="J242" s="409">
        <f t="shared" si="16"/>
        <v>3465</v>
      </c>
      <c r="K242" s="409">
        <f t="shared" si="16"/>
        <v>233116</v>
      </c>
    </row>
    <row r="243" spans="1:11" ht="15">
      <c r="A243" s="387"/>
      <c r="B243" s="385"/>
      <c r="C243" s="388"/>
      <c r="D243" s="535" t="s">
        <v>404</v>
      </c>
      <c r="E243" s="536"/>
      <c r="F243" s="532"/>
      <c r="G243" s="532"/>
      <c r="H243" s="389" t="s">
        <v>405</v>
      </c>
      <c r="I243" s="409">
        <f t="shared" si="16"/>
        <v>0</v>
      </c>
      <c r="J243" s="409">
        <f t="shared" si="16"/>
        <v>0</v>
      </c>
      <c r="K243" s="409">
        <f t="shared" si="16"/>
        <v>0</v>
      </c>
    </row>
    <row r="244" spans="1:11" ht="15.75">
      <c r="A244" s="348"/>
      <c r="B244" s="385">
        <v>4</v>
      </c>
      <c r="C244" s="524" t="s">
        <v>256</v>
      </c>
      <c r="D244" s="525"/>
      <c r="E244" s="525"/>
      <c r="F244" s="525"/>
      <c r="G244" s="526"/>
      <c r="H244" s="350" t="s">
        <v>306</v>
      </c>
      <c r="I244" s="409">
        <f t="shared" si="16"/>
        <v>720</v>
      </c>
      <c r="J244" s="409">
        <f t="shared" si="16"/>
        <v>0</v>
      </c>
      <c r="K244" s="409">
        <f t="shared" si="16"/>
        <v>720</v>
      </c>
    </row>
    <row r="245" spans="1:11" ht="15.75">
      <c r="A245" s="348"/>
      <c r="B245" s="385">
        <v>5</v>
      </c>
      <c r="C245" s="524" t="s">
        <v>316</v>
      </c>
      <c r="D245" s="525"/>
      <c r="E245" s="525"/>
      <c r="F245" s="525"/>
      <c r="G245" s="526"/>
      <c r="H245" s="350" t="s">
        <v>315</v>
      </c>
      <c r="I245" s="409">
        <f t="shared" si="16"/>
        <v>0</v>
      </c>
      <c r="J245" s="409">
        <f t="shared" si="16"/>
        <v>0</v>
      </c>
      <c r="K245" s="409">
        <f t="shared" si="16"/>
        <v>0</v>
      </c>
    </row>
    <row r="246" spans="1:11" ht="15">
      <c r="A246" s="348"/>
      <c r="B246" s="391"/>
      <c r="C246" s="392">
        <v>1</v>
      </c>
      <c r="D246" s="534" t="s">
        <v>309</v>
      </c>
      <c r="E246" s="525"/>
      <c r="F246" s="525"/>
      <c r="G246" s="526"/>
      <c r="H246" s="393" t="s">
        <v>308</v>
      </c>
      <c r="I246" s="409">
        <f t="shared" si="16"/>
        <v>0</v>
      </c>
      <c r="J246" s="409">
        <f t="shared" si="16"/>
        <v>0</v>
      </c>
      <c r="K246" s="409">
        <f t="shared" si="16"/>
        <v>0</v>
      </c>
    </row>
    <row r="247" spans="1:11" ht="15">
      <c r="A247" s="395"/>
      <c r="B247" s="396"/>
      <c r="C247" s="392">
        <v>2</v>
      </c>
      <c r="D247" s="534" t="s">
        <v>406</v>
      </c>
      <c r="E247" s="525"/>
      <c r="F247" s="525"/>
      <c r="G247" s="526"/>
      <c r="H247" s="393" t="s">
        <v>310</v>
      </c>
      <c r="I247" s="409">
        <f t="shared" si="16"/>
        <v>0</v>
      </c>
      <c r="J247" s="409">
        <f t="shared" si="16"/>
        <v>0</v>
      </c>
      <c r="K247" s="409">
        <f t="shared" si="16"/>
        <v>0</v>
      </c>
    </row>
    <row r="248" spans="1:11" ht="15">
      <c r="A248" s="395"/>
      <c r="B248" s="396"/>
      <c r="C248" s="392">
        <v>3</v>
      </c>
      <c r="D248" s="534" t="s">
        <v>407</v>
      </c>
      <c r="E248" s="525"/>
      <c r="F248" s="525"/>
      <c r="G248" s="526"/>
      <c r="H248" s="393" t="s">
        <v>312</v>
      </c>
      <c r="I248" s="409">
        <f t="shared" si="16"/>
        <v>0</v>
      </c>
      <c r="J248" s="409">
        <f t="shared" si="16"/>
        <v>0</v>
      </c>
      <c r="K248" s="409">
        <f t="shared" si="16"/>
        <v>0</v>
      </c>
    </row>
    <row r="249" spans="1:11" ht="15">
      <c r="A249" s="395"/>
      <c r="B249" s="396"/>
      <c r="C249" s="392">
        <v>4</v>
      </c>
      <c r="D249" s="534" t="s">
        <v>227</v>
      </c>
      <c r="E249" s="525"/>
      <c r="F249" s="525"/>
      <c r="G249" s="526"/>
      <c r="H249" s="393" t="s">
        <v>314</v>
      </c>
      <c r="I249" s="409">
        <f t="shared" si="16"/>
        <v>0</v>
      </c>
      <c r="J249" s="409">
        <f t="shared" si="16"/>
        <v>0</v>
      </c>
      <c r="K249" s="409">
        <f t="shared" si="16"/>
        <v>0</v>
      </c>
    </row>
    <row r="250" spans="1:11" ht="15">
      <c r="A250" s="383">
        <v>2</v>
      </c>
      <c r="B250" s="533" t="s">
        <v>408</v>
      </c>
      <c r="C250" s="533"/>
      <c r="D250" s="533"/>
      <c r="E250" s="533"/>
      <c r="F250" s="533"/>
      <c r="G250" s="532"/>
      <c r="H250" s="532"/>
      <c r="I250" s="347">
        <f t="shared" si="16"/>
        <v>15307</v>
      </c>
      <c r="J250" s="347">
        <f t="shared" si="16"/>
        <v>293</v>
      </c>
      <c r="K250" s="347">
        <f t="shared" si="16"/>
        <v>15600</v>
      </c>
    </row>
    <row r="251" spans="1:11" ht="15.75">
      <c r="A251" s="352"/>
      <c r="B251" s="397">
        <v>1</v>
      </c>
      <c r="C251" s="524" t="s">
        <v>33</v>
      </c>
      <c r="D251" s="525"/>
      <c r="E251" s="525"/>
      <c r="F251" s="525"/>
      <c r="G251" s="526"/>
      <c r="H251" s="350" t="s">
        <v>319</v>
      </c>
      <c r="I251" s="409">
        <f t="shared" si="16"/>
        <v>15307</v>
      </c>
      <c r="J251" s="409">
        <f t="shared" si="16"/>
        <v>293</v>
      </c>
      <c r="K251" s="409">
        <f t="shared" si="16"/>
        <v>15600</v>
      </c>
    </row>
    <row r="252" spans="1:11" ht="18.75">
      <c r="A252" s="398"/>
      <c r="B252" s="397">
        <v>2</v>
      </c>
      <c r="C252" s="524" t="s">
        <v>34</v>
      </c>
      <c r="D252" s="525"/>
      <c r="E252" s="525"/>
      <c r="F252" s="525"/>
      <c r="G252" s="526"/>
      <c r="H252" s="350" t="s">
        <v>320</v>
      </c>
      <c r="I252" s="409">
        <f t="shared" si="16"/>
        <v>0</v>
      </c>
      <c r="J252" s="409">
        <f t="shared" si="16"/>
        <v>0</v>
      </c>
      <c r="K252" s="409">
        <f t="shared" si="16"/>
        <v>0</v>
      </c>
    </row>
    <row r="253" spans="1:11" ht="15.75">
      <c r="A253" s="399"/>
      <c r="B253" s="397">
        <v>3</v>
      </c>
      <c r="C253" s="524" t="s">
        <v>324</v>
      </c>
      <c r="D253" s="525"/>
      <c r="E253" s="525"/>
      <c r="F253" s="525"/>
      <c r="G253" s="526"/>
      <c r="H253" s="350" t="s">
        <v>323</v>
      </c>
      <c r="I253" s="409">
        <f t="shared" si="16"/>
        <v>0</v>
      </c>
      <c r="J253" s="409">
        <f t="shared" si="16"/>
        <v>0</v>
      </c>
      <c r="K253" s="409">
        <f t="shared" si="16"/>
        <v>0</v>
      </c>
    </row>
    <row r="254" spans="1:11" ht="15">
      <c r="A254" s="368"/>
      <c r="B254" s="368"/>
      <c r="C254" s="391">
        <v>1</v>
      </c>
      <c r="D254" s="527" t="s">
        <v>409</v>
      </c>
      <c r="E254" s="525"/>
      <c r="F254" s="525"/>
      <c r="G254" s="526"/>
      <c r="H254" s="357" t="s">
        <v>321</v>
      </c>
      <c r="I254" s="409">
        <f t="shared" si="16"/>
        <v>0</v>
      </c>
      <c r="J254" s="409">
        <f t="shared" si="16"/>
        <v>0</v>
      </c>
      <c r="K254" s="409">
        <f t="shared" si="16"/>
        <v>0</v>
      </c>
    </row>
    <row r="255" spans="1:11" ht="15">
      <c r="A255" s="368"/>
      <c r="B255" s="368"/>
      <c r="C255" s="391">
        <v>2</v>
      </c>
      <c r="D255" s="527" t="s">
        <v>410</v>
      </c>
      <c r="E255" s="525"/>
      <c r="F255" s="525"/>
      <c r="G255" s="526"/>
      <c r="H255" s="357" t="s">
        <v>322</v>
      </c>
      <c r="I255" s="409">
        <f t="shared" si="16"/>
        <v>0</v>
      </c>
      <c r="J255" s="409">
        <f t="shared" si="16"/>
        <v>0</v>
      </c>
      <c r="K255" s="409">
        <f t="shared" si="16"/>
        <v>0</v>
      </c>
    </row>
    <row r="256" spans="1:11" ht="15.75">
      <c r="A256" s="528" t="s">
        <v>411</v>
      </c>
      <c r="B256" s="528"/>
      <c r="C256" s="528"/>
      <c r="D256" s="528"/>
      <c r="E256" s="528"/>
      <c r="F256" s="528"/>
      <c r="G256" s="528"/>
      <c r="H256" s="529"/>
      <c r="I256" s="400">
        <f>I239+I250</f>
        <v>738019</v>
      </c>
      <c r="J256" s="400">
        <f>J239+J250</f>
        <v>25278</v>
      </c>
      <c r="K256" s="400">
        <f>K239+K250</f>
        <v>763297</v>
      </c>
    </row>
    <row r="257" spans="1:11" ht="15">
      <c r="A257" s="401">
        <v>3</v>
      </c>
      <c r="B257" s="530" t="s">
        <v>245</v>
      </c>
      <c r="C257" s="530"/>
      <c r="D257" s="530"/>
      <c r="E257" s="530"/>
      <c r="F257" s="530"/>
      <c r="G257" s="531"/>
      <c r="H257" s="532"/>
      <c r="I257" s="347">
        <f>I62+I127+I192</f>
        <v>0</v>
      </c>
      <c r="J257" s="347">
        <f>J62+J127+J192</f>
        <v>0</v>
      </c>
      <c r="K257" s="347">
        <f>K62+K127+K192</f>
        <v>0</v>
      </c>
    </row>
    <row r="258" spans="1:11" ht="15">
      <c r="A258" s="368"/>
      <c r="B258" s="397">
        <v>1</v>
      </c>
      <c r="C258" s="524" t="s">
        <v>318</v>
      </c>
      <c r="D258" s="525"/>
      <c r="E258" s="525"/>
      <c r="F258" s="525"/>
      <c r="G258" s="526"/>
      <c r="H258" s="402" t="s">
        <v>317</v>
      </c>
      <c r="I258" s="409">
        <f aca="true" t="shared" si="17" ref="I258:K259">I63+I128+I193</f>
        <v>0</v>
      </c>
      <c r="J258" s="409">
        <f t="shared" si="17"/>
        <v>0</v>
      </c>
      <c r="K258" s="409">
        <f t="shared" si="17"/>
        <v>0</v>
      </c>
    </row>
    <row r="259" spans="1:11" ht="15.75" thickBot="1">
      <c r="A259" s="403"/>
      <c r="B259" s="404"/>
      <c r="C259" s="405">
        <v>1</v>
      </c>
      <c r="D259" s="527" t="s">
        <v>412</v>
      </c>
      <c r="E259" s="525"/>
      <c r="F259" s="525"/>
      <c r="G259" s="526"/>
      <c r="H259" s="393" t="s">
        <v>413</v>
      </c>
      <c r="I259" s="409">
        <f t="shared" si="17"/>
        <v>0</v>
      </c>
      <c r="J259" s="409">
        <f t="shared" si="17"/>
        <v>0</v>
      </c>
      <c r="K259" s="409">
        <f t="shared" si="17"/>
        <v>0</v>
      </c>
    </row>
    <row r="260" spans="1:11" ht="16.5" thickBot="1">
      <c r="A260" s="521" t="s">
        <v>414</v>
      </c>
      <c r="B260" s="522"/>
      <c r="C260" s="522"/>
      <c r="D260" s="522"/>
      <c r="E260" s="522"/>
      <c r="F260" s="522"/>
      <c r="G260" s="522"/>
      <c r="H260" s="523"/>
      <c r="I260" s="407">
        <f>I256+I257</f>
        <v>738019</v>
      </c>
      <c r="J260" s="407">
        <f>J256+J257</f>
        <v>25278</v>
      </c>
      <c r="K260" s="408">
        <f>K256+K257</f>
        <v>763297</v>
      </c>
    </row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 customHeight="1"/>
  </sheetData>
  <sheetProtection/>
  <mergeCells count="264">
    <mergeCell ref="D52:G52"/>
    <mergeCell ref="D53:G53"/>
    <mergeCell ref="D64:G64"/>
    <mergeCell ref="A65:H65"/>
    <mergeCell ref="H4:H5"/>
    <mergeCell ref="I4:K4"/>
    <mergeCell ref="B6:G6"/>
    <mergeCell ref="B7:H7"/>
    <mergeCell ref="C8:G8"/>
    <mergeCell ref="D9:G9"/>
    <mergeCell ref="C143:G143"/>
    <mergeCell ref="D144:G144"/>
    <mergeCell ref="C56:G56"/>
    <mergeCell ref="C57:G57"/>
    <mergeCell ref="C58:G58"/>
    <mergeCell ref="D59:G59"/>
    <mergeCell ref="D60:G60"/>
    <mergeCell ref="A61:H61"/>
    <mergeCell ref="B62:H62"/>
    <mergeCell ref="C63:G63"/>
    <mergeCell ref="I134:K134"/>
    <mergeCell ref="B136:G136"/>
    <mergeCell ref="B137:H137"/>
    <mergeCell ref="D142:G142"/>
    <mergeCell ref="C138:G138"/>
    <mergeCell ref="D139:G139"/>
    <mergeCell ref="D140:G140"/>
    <mergeCell ref="A2:E2"/>
    <mergeCell ref="A3:G3"/>
    <mergeCell ref="A4:A5"/>
    <mergeCell ref="B4:B5"/>
    <mergeCell ref="C4:C5"/>
    <mergeCell ref="D4:G5"/>
    <mergeCell ref="D14:G14"/>
    <mergeCell ref="D15:G15"/>
    <mergeCell ref="D16:G16"/>
    <mergeCell ref="D17:G17"/>
    <mergeCell ref="D10:G10"/>
    <mergeCell ref="C11:G11"/>
    <mergeCell ref="D12:G12"/>
    <mergeCell ref="C13:G13"/>
    <mergeCell ref="D22:G22"/>
    <mergeCell ref="C23:G23"/>
    <mergeCell ref="D24:G24"/>
    <mergeCell ref="B25:H25"/>
    <mergeCell ref="D18:G18"/>
    <mergeCell ref="D19:G19"/>
    <mergeCell ref="D20:G20"/>
    <mergeCell ref="D21:G21"/>
    <mergeCell ref="D30:G30"/>
    <mergeCell ref="D31:G31"/>
    <mergeCell ref="C32:G32"/>
    <mergeCell ref="D33:G33"/>
    <mergeCell ref="C26:G26"/>
    <mergeCell ref="D27:G27"/>
    <mergeCell ref="C28:G28"/>
    <mergeCell ref="D29:G29"/>
    <mergeCell ref="E39:G39"/>
    <mergeCell ref="D40:G40"/>
    <mergeCell ref="D41:G41"/>
    <mergeCell ref="A42:H42"/>
    <mergeCell ref="A34:H34"/>
    <mergeCell ref="C36:G36"/>
    <mergeCell ref="D37:G37"/>
    <mergeCell ref="E38:G38"/>
    <mergeCell ref="B44:H44"/>
    <mergeCell ref="C45:G45"/>
    <mergeCell ref="C50:G50"/>
    <mergeCell ref="D51:G51"/>
    <mergeCell ref="D54:G54"/>
    <mergeCell ref="B55:H55"/>
    <mergeCell ref="C46:G46"/>
    <mergeCell ref="C47:G47"/>
    <mergeCell ref="D48:G48"/>
    <mergeCell ref="C49:G49"/>
    <mergeCell ref="A67:E67"/>
    <mergeCell ref="A68:G68"/>
    <mergeCell ref="A69:A70"/>
    <mergeCell ref="B69:B70"/>
    <mergeCell ref="C69:C70"/>
    <mergeCell ref="D69:G70"/>
    <mergeCell ref="C73:G73"/>
    <mergeCell ref="D74:G74"/>
    <mergeCell ref="H69:H70"/>
    <mergeCell ref="I69:K69"/>
    <mergeCell ref="D82:G82"/>
    <mergeCell ref="D83:G83"/>
    <mergeCell ref="D75:G75"/>
    <mergeCell ref="C76:G76"/>
    <mergeCell ref="B71:G71"/>
    <mergeCell ref="B72:H72"/>
    <mergeCell ref="D84:G84"/>
    <mergeCell ref="D85:G85"/>
    <mergeCell ref="D77:G77"/>
    <mergeCell ref="C78:G78"/>
    <mergeCell ref="D79:G79"/>
    <mergeCell ref="B90:H90"/>
    <mergeCell ref="D80:G80"/>
    <mergeCell ref="D81:G81"/>
    <mergeCell ref="C91:G91"/>
    <mergeCell ref="D92:G92"/>
    <mergeCell ref="C93:G93"/>
    <mergeCell ref="D86:G86"/>
    <mergeCell ref="D87:G87"/>
    <mergeCell ref="C88:G88"/>
    <mergeCell ref="D89:G89"/>
    <mergeCell ref="D98:G98"/>
    <mergeCell ref="A99:H99"/>
    <mergeCell ref="C101:G101"/>
    <mergeCell ref="D102:G102"/>
    <mergeCell ref="D94:G94"/>
    <mergeCell ref="D95:G95"/>
    <mergeCell ref="D96:G96"/>
    <mergeCell ref="C97:G97"/>
    <mergeCell ref="A107:H107"/>
    <mergeCell ref="B109:H109"/>
    <mergeCell ref="C110:G110"/>
    <mergeCell ref="C111:G111"/>
    <mergeCell ref="E103:G103"/>
    <mergeCell ref="E104:G104"/>
    <mergeCell ref="D105:G105"/>
    <mergeCell ref="D106:G106"/>
    <mergeCell ref="D116:G116"/>
    <mergeCell ref="D117:G117"/>
    <mergeCell ref="D118:G118"/>
    <mergeCell ref="D119:G119"/>
    <mergeCell ref="C112:G112"/>
    <mergeCell ref="D113:G113"/>
    <mergeCell ref="C114:G114"/>
    <mergeCell ref="C115:G115"/>
    <mergeCell ref="D124:G124"/>
    <mergeCell ref="D125:G125"/>
    <mergeCell ref="A126:H126"/>
    <mergeCell ref="B127:H127"/>
    <mergeCell ref="B120:H120"/>
    <mergeCell ref="C121:G121"/>
    <mergeCell ref="C122:G122"/>
    <mergeCell ref="C123:G123"/>
    <mergeCell ref="A133:G133"/>
    <mergeCell ref="A134:A135"/>
    <mergeCell ref="B134:B135"/>
    <mergeCell ref="C134:C135"/>
    <mergeCell ref="D134:G135"/>
    <mergeCell ref="C128:G128"/>
    <mergeCell ref="D129:G129"/>
    <mergeCell ref="A130:H130"/>
    <mergeCell ref="A132:E132"/>
    <mergeCell ref="H134:H135"/>
    <mergeCell ref="D150:G150"/>
    <mergeCell ref="D151:G151"/>
    <mergeCell ref="D152:G152"/>
    <mergeCell ref="C153:G153"/>
    <mergeCell ref="C141:G141"/>
    <mergeCell ref="D147:G147"/>
    <mergeCell ref="D148:G148"/>
    <mergeCell ref="D149:G149"/>
    <mergeCell ref="D145:G145"/>
    <mergeCell ref="D146:G146"/>
    <mergeCell ref="C158:G158"/>
    <mergeCell ref="D159:G159"/>
    <mergeCell ref="D160:G160"/>
    <mergeCell ref="D161:G161"/>
    <mergeCell ref="D154:G154"/>
    <mergeCell ref="B155:H155"/>
    <mergeCell ref="C156:G156"/>
    <mergeCell ref="D157:G157"/>
    <mergeCell ref="D167:G167"/>
    <mergeCell ref="E168:G168"/>
    <mergeCell ref="E169:G169"/>
    <mergeCell ref="D170:G170"/>
    <mergeCell ref="C162:G162"/>
    <mergeCell ref="D163:G163"/>
    <mergeCell ref="A164:H164"/>
    <mergeCell ref="C166:G166"/>
    <mergeCell ref="C176:G176"/>
    <mergeCell ref="C177:G177"/>
    <mergeCell ref="D178:G178"/>
    <mergeCell ref="C179:G179"/>
    <mergeCell ref="D171:G171"/>
    <mergeCell ref="A172:H172"/>
    <mergeCell ref="B174:H174"/>
    <mergeCell ref="C175:G175"/>
    <mergeCell ref="D184:G184"/>
    <mergeCell ref="B185:H185"/>
    <mergeCell ref="C186:G186"/>
    <mergeCell ref="C187:G187"/>
    <mergeCell ref="C180:G180"/>
    <mergeCell ref="D181:G181"/>
    <mergeCell ref="D182:G182"/>
    <mergeCell ref="D183:G183"/>
    <mergeCell ref="B192:H192"/>
    <mergeCell ref="C193:G193"/>
    <mergeCell ref="D194:G194"/>
    <mergeCell ref="A195:H195"/>
    <mergeCell ref="C188:G188"/>
    <mergeCell ref="D189:G189"/>
    <mergeCell ref="D190:G190"/>
    <mergeCell ref="A191:H191"/>
    <mergeCell ref="A197:E197"/>
    <mergeCell ref="A198:G198"/>
    <mergeCell ref="A199:A200"/>
    <mergeCell ref="B199:B200"/>
    <mergeCell ref="C199:C200"/>
    <mergeCell ref="D199:G200"/>
    <mergeCell ref="B201:G201"/>
    <mergeCell ref="B202:H202"/>
    <mergeCell ref="H199:H200"/>
    <mergeCell ref="I199:K199"/>
    <mergeCell ref="C203:G203"/>
    <mergeCell ref="D204:G204"/>
    <mergeCell ref="C208:G208"/>
    <mergeCell ref="D209:G209"/>
    <mergeCell ref="D210:G210"/>
    <mergeCell ref="D211:G211"/>
    <mergeCell ref="D205:G205"/>
    <mergeCell ref="C206:G206"/>
    <mergeCell ref="D207:G207"/>
    <mergeCell ref="D216:G216"/>
    <mergeCell ref="D217:G217"/>
    <mergeCell ref="C218:G218"/>
    <mergeCell ref="D219:G219"/>
    <mergeCell ref="D212:G212"/>
    <mergeCell ref="D213:G213"/>
    <mergeCell ref="D214:G214"/>
    <mergeCell ref="D215:G215"/>
    <mergeCell ref="D224:G224"/>
    <mergeCell ref="D225:G225"/>
    <mergeCell ref="D226:G226"/>
    <mergeCell ref="C227:G227"/>
    <mergeCell ref="B220:H220"/>
    <mergeCell ref="C221:G221"/>
    <mergeCell ref="D222:G222"/>
    <mergeCell ref="C223:G223"/>
    <mergeCell ref="E233:G233"/>
    <mergeCell ref="E234:G234"/>
    <mergeCell ref="D235:G235"/>
    <mergeCell ref="D236:G236"/>
    <mergeCell ref="D228:G228"/>
    <mergeCell ref="A229:H229"/>
    <mergeCell ref="C231:G231"/>
    <mergeCell ref="D232:G232"/>
    <mergeCell ref="C242:G242"/>
    <mergeCell ref="D243:G243"/>
    <mergeCell ref="C244:G244"/>
    <mergeCell ref="C245:G245"/>
    <mergeCell ref="A237:H237"/>
    <mergeCell ref="B239:H239"/>
    <mergeCell ref="C240:G240"/>
    <mergeCell ref="C241:G241"/>
    <mergeCell ref="B250:H250"/>
    <mergeCell ref="C251:G251"/>
    <mergeCell ref="C252:G252"/>
    <mergeCell ref="D259:G259"/>
    <mergeCell ref="D246:G246"/>
    <mergeCell ref="D247:G247"/>
    <mergeCell ref="D248:G248"/>
    <mergeCell ref="D249:G249"/>
    <mergeCell ref="A260:H260"/>
    <mergeCell ref="C253:G253"/>
    <mergeCell ref="D254:G254"/>
    <mergeCell ref="D255:G255"/>
    <mergeCell ref="A256:H256"/>
    <mergeCell ref="B257:H257"/>
    <mergeCell ref="C258:G258"/>
  </mergeCells>
  <printOptions horizontalCentered="1" verticalCentered="1"/>
  <pageMargins left="0.1968503937007874" right="0.1968503937007874" top="0.7874015748031497" bottom="0.2362204724409449" header="0.1968503937007874" footer="0.2362204724409449"/>
  <pageSetup firstPageNumber="3" useFirstPageNumber="1" horizontalDpi="600" verticalDpi="600" orientation="portrait" paperSize="9" scale="60" r:id="rId1"/>
  <headerFooter alignWithMargins="0">
    <oddHeader>&amp;C&amp;"Arial CE,Félkövér"
&amp;11Intézmények 
bevétele - kiadása&amp;10
&amp;R&amp;"Times New Roman CE,Normál"&amp;9 
&amp;10 7. sz. melléklet- A Társulás és intézményeinek bevételei és kiadásai&amp;9
</oddHeader>
    <oddFooter>&amp;C&amp;"Times New Roman,Normál"&amp;9
&amp;P.oldal</oddFooter>
  </headerFooter>
  <rowBreaks count="3" manualBreakCount="3">
    <brk id="65" max="10" man="1"/>
    <brk id="130" max="10" man="1"/>
    <brk id="19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80" zoomScaleNormal="80" zoomScaleSheetLayoutView="50" workbookViewId="0" topLeftCell="P1">
      <selection activeCell="Q12" sqref="Q12"/>
    </sheetView>
  </sheetViews>
  <sheetFormatPr defaultColWidth="9.140625" defaultRowHeight="12.75"/>
  <cols>
    <col min="1" max="1" width="6.421875" style="424" customWidth="1"/>
    <col min="2" max="2" width="17.00390625" style="424" customWidth="1"/>
    <col min="3" max="3" width="40.140625" style="424" customWidth="1"/>
    <col min="4" max="14" width="14.7109375" style="424" customWidth="1"/>
    <col min="15" max="15" width="16.00390625" style="424" customWidth="1"/>
    <col min="16" max="16" width="14.7109375" style="424" customWidth="1"/>
    <col min="17" max="18" width="16.140625" style="424" customWidth="1"/>
    <col min="19" max="19" width="14.7109375" style="424" customWidth="1"/>
    <col min="20" max="20" width="17.8515625" style="424" customWidth="1"/>
    <col min="21" max="22" width="14.7109375" style="424" customWidth="1"/>
    <col min="23" max="23" width="14.7109375" style="2" customWidth="1"/>
    <col min="24" max="24" width="14.7109375" style="426" customWidth="1"/>
    <col min="25" max="27" width="9.140625" style="424" customWidth="1"/>
  </cols>
  <sheetData>
    <row r="1" spans="1:27" ht="30.75" customHeight="1">
      <c r="A1" s="572" t="s">
        <v>417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</row>
    <row r="2" spans="1:27" ht="20.25">
      <c r="A2" s="423"/>
      <c r="B2" s="423"/>
      <c r="C2" s="423"/>
      <c r="D2" s="423"/>
      <c r="E2" s="423"/>
      <c r="F2" s="423"/>
      <c r="G2" s="423"/>
      <c r="H2" s="423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</row>
    <row r="3" spans="1:27" ht="20.25">
      <c r="A3" s="422"/>
      <c r="B3" s="422"/>
      <c r="C3" s="422"/>
      <c r="D3" s="422"/>
      <c r="E3" s="422"/>
      <c r="F3" s="422"/>
      <c r="G3" s="422"/>
      <c r="H3" s="422"/>
      <c r="I3" s="572" t="s">
        <v>451</v>
      </c>
      <c r="J3" s="572"/>
      <c r="K3" s="572"/>
      <c r="L3" s="572"/>
      <c r="M3" s="572"/>
      <c r="N3" s="572"/>
      <c r="O3" s="57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</row>
    <row r="4" spans="1:27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14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113"/>
      <c r="Y5" s="51"/>
      <c r="Z5" s="51"/>
      <c r="AA5" s="51"/>
    </row>
    <row r="6" spans="1:24" ht="16.5" thickBot="1">
      <c r="A6" s="3"/>
      <c r="V6" s="583" t="s">
        <v>36</v>
      </c>
      <c r="W6" s="583"/>
      <c r="X6" s="583"/>
    </row>
    <row r="7" spans="1:24" ht="16.5" customHeight="1" thickBot="1">
      <c r="A7" s="578" t="s">
        <v>22</v>
      </c>
      <c r="B7" s="578" t="s">
        <v>23</v>
      </c>
      <c r="C7" s="578" t="s">
        <v>10</v>
      </c>
      <c r="D7" s="573" t="s">
        <v>35</v>
      </c>
      <c r="E7" s="574"/>
      <c r="F7" s="574"/>
      <c r="G7" s="574"/>
      <c r="H7" s="574"/>
      <c r="I7" s="573" t="s">
        <v>18</v>
      </c>
      <c r="J7" s="574"/>
      <c r="K7" s="575"/>
      <c r="L7" s="581" t="s">
        <v>45</v>
      </c>
      <c r="M7" s="586" t="s">
        <v>52</v>
      </c>
      <c r="N7" s="587"/>
      <c r="O7" s="587"/>
      <c r="P7" s="587"/>
      <c r="Q7" s="587"/>
      <c r="R7" s="587"/>
      <c r="S7" s="573" t="s">
        <v>298</v>
      </c>
      <c r="T7" s="574"/>
      <c r="U7" s="575"/>
      <c r="V7" s="588" t="s">
        <v>46</v>
      </c>
      <c r="W7" s="578" t="s">
        <v>446</v>
      </c>
      <c r="X7" s="578" t="s">
        <v>20</v>
      </c>
    </row>
    <row r="8" spans="1:24" ht="34.5" customHeight="1" thickBot="1">
      <c r="A8" s="584"/>
      <c r="B8" s="576"/>
      <c r="C8" s="576"/>
      <c r="D8" s="576" t="s">
        <v>6</v>
      </c>
      <c r="E8" s="576" t="s">
        <v>7</v>
      </c>
      <c r="F8" s="576" t="s">
        <v>19</v>
      </c>
      <c r="G8" s="578" t="s">
        <v>94</v>
      </c>
      <c r="H8" s="577" t="s">
        <v>316</v>
      </c>
      <c r="I8" s="582" t="s">
        <v>33</v>
      </c>
      <c r="J8" s="582" t="s">
        <v>34</v>
      </c>
      <c r="K8" s="578" t="s">
        <v>324</v>
      </c>
      <c r="L8" s="576"/>
      <c r="M8" s="578" t="s">
        <v>53</v>
      </c>
      <c r="N8" s="578" t="s">
        <v>288</v>
      </c>
      <c r="O8" s="578" t="s">
        <v>423</v>
      </c>
      <c r="P8" s="578" t="s">
        <v>285</v>
      </c>
      <c r="Q8" s="578" t="s">
        <v>290</v>
      </c>
      <c r="R8" s="578" t="s">
        <v>292</v>
      </c>
      <c r="S8" s="578" t="s">
        <v>298</v>
      </c>
      <c r="T8" s="578" t="s">
        <v>422</v>
      </c>
      <c r="U8" s="578" t="s">
        <v>302</v>
      </c>
      <c r="V8" s="576"/>
      <c r="W8" s="576"/>
      <c r="X8" s="576"/>
    </row>
    <row r="9" spans="1:24" ht="35.25" customHeight="1" thickBot="1">
      <c r="A9" s="585"/>
      <c r="B9" s="577"/>
      <c r="C9" s="577"/>
      <c r="D9" s="577"/>
      <c r="E9" s="577"/>
      <c r="F9" s="577"/>
      <c r="G9" s="577"/>
      <c r="H9" s="582"/>
      <c r="I9" s="582"/>
      <c r="J9" s="582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</row>
    <row r="10" spans="1:24" ht="16.5" customHeight="1">
      <c r="A10" s="570" t="s">
        <v>77</v>
      </c>
      <c r="B10" s="571"/>
      <c r="C10" s="571"/>
      <c r="D10" s="98"/>
      <c r="E10" s="98"/>
      <c r="F10" s="98"/>
      <c r="G10" s="98"/>
      <c r="H10" s="98"/>
      <c r="I10" s="98"/>
      <c r="J10" s="98"/>
      <c r="K10" s="98"/>
      <c r="L10" s="80"/>
      <c r="M10" s="98"/>
      <c r="N10" s="98"/>
      <c r="O10" s="98"/>
      <c r="P10" s="98"/>
      <c r="Q10" s="98"/>
      <c r="R10" s="98"/>
      <c r="S10" s="98"/>
      <c r="T10" s="98"/>
      <c r="U10" s="98"/>
      <c r="V10" s="80"/>
      <c r="W10" s="262"/>
      <c r="X10" s="114"/>
    </row>
    <row r="11" spans="1:24" ht="31.5" customHeight="1" thickBot="1">
      <c r="A11" s="71"/>
      <c r="B11" s="58" t="s">
        <v>420</v>
      </c>
      <c r="C11" s="57" t="s">
        <v>418</v>
      </c>
      <c r="D11" s="68">
        <v>0</v>
      </c>
      <c r="E11" s="68">
        <v>0</v>
      </c>
      <c r="F11" s="68">
        <v>13507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410">
        <f>SUM(D11:K11)</f>
        <v>13507</v>
      </c>
      <c r="M11" s="68">
        <v>13007</v>
      </c>
      <c r="N11" s="68">
        <v>0</v>
      </c>
      <c r="O11" s="68">
        <v>500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410">
        <f>SUM(M11:U11)</f>
        <v>13507</v>
      </c>
      <c r="W11" s="263">
        <v>0</v>
      </c>
      <c r="X11" s="115">
        <v>0</v>
      </c>
    </row>
    <row r="12" spans="1:24" ht="16.5" customHeight="1" thickBot="1">
      <c r="A12" s="563" t="s">
        <v>76</v>
      </c>
      <c r="B12" s="564"/>
      <c r="C12" s="564"/>
      <c r="D12" s="75">
        <f aca="true" t="shared" si="0" ref="D12:X12">SUM(D10:D11)</f>
        <v>0</v>
      </c>
      <c r="E12" s="75">
        <f t="shared" si="0"/>
        <v>0</v>
      </c>
      <c r="F12" s="75">
        <f t="shared" si="0"/>
        <v>13507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0</v>
      </c>
      <c r="L12" s="75">
        <f t="shared" si="0"/>
        <v>13507</v>
      </c>
      <c r="M12" s="75">
        <f t="shared" si="0"/>
        <v>13007</v>
      </c>
      <c r="N12" s="75">
        <f t="shared" si="0"/>
        <v>0</v>
      </c>
      <c r="O12" s="75">
        <f t="shared" si="0"/>
        <v>500</v>
      </c>
      <c r="P12" s="75">
        <f t="shared" si="0"/>
        <v>0</v>
      </c>
      <c r="Q12" s="75">
        <f t="shared" si="0"/>
        <v>0</v>
      </c>
      <c r="R12" s="75">
        <f t="shared" si="0"/>
        <v>0</v>
      </c>
      <c r="S12" s="75">
        <f t="shared" si="0"/>
        <v>0</v>
      </c>
      <c r="T12" s="75">
        <f t="shared" si="0"/>
        <v>0</v>
      </c>
      <c r="U12" s="75">
        <f t="shared" si="0"/>
        <v>0</v>
      </c>
      <c r="V12" s="75">
        <f t="shared" si="0"/>
        <v>13507</v>
      </c>
      <c r="W12" s="264">
        <f t="shared" si="0"/>
        <v>0</v>
      </c>
      <c r="X12" s="264">
        <f t="shared" si="0"/>
        <v>0</v>
      </c>
    </row>
    <row r="13" spans="1:24" ht="16.5" customHeight="1">
      <c r="A13" s="579" t="s">
        <v>21</v>
      </c>
      <c r="B13" s="580"/>
      <c r="C13" s="580"/>
      <c r="D13" s="80"/>
      <c r="E13" s="80"/>
      <c r="F13" s="80"/>
      <c r="G13" s="80"/>
      <c r="H13" s="80"/>
      <c r="I13" s="80"/>
      <c r="J13" s="80"/>
      <c r="K13" s="80"/>
      <c r="L13" s="411"/>
      <c r="M13" s="80"/>
      <c r="N13" s="80"/>
      <c r="O13" s="80"/>
      <c r="P13" s="80"/>
      <c r="Q13" s="80"/>
      <c r="R13" s="80"/>
      <c r="S13" s="80"/>
      <c r="T13" s="80"/>
      <c r="U13" s="80"/>
      <c r="V13" s="411"/>
      <c r="W13" s="262"/>
      <c r="X13" s="117"/>
    </row>
    <row r="14" spans="1:24" ht="16.5" customHeight="1">
      <c r="A14" s="565" t="s">
        <v>99</v>
      </c>
      <c r="B14" s="566"/>
      <c r="C14" s="566"/>
      <c r="D14" s="68"/>
      <c r="E14" s="68"/>
      <c r="F14" s="68"/>
      <c r="G14" s="68"/>
      <c r="H14" s="68"/>
      <c r="I14" s="68"/>
      <c r="J14" s="68"/>
      <c r="K14" s="68"/>
      <c r="L14" s="410"/>
      <c r="M14" s="68"/>
      <c r="N14" s="68"/>
      <c r="O14" s="68"/>
      <c r="P14" s="68"/>
      <c r="Q14" s="68"/>
      <c r="R14" s="68"/>
      <c r="S14" s="68"/>
      <c r="T14" s="68"/>
      <c r="U14" s="68"/>
      <c r="V14" s="410"/>
      <c r="W14" s="263">
        <v>10</v>
      </c>
      <c r="X14" s="135">
        <v>117.5</v>
      </c>
    </row>
    <row r="15" spans="1:24" ht="16.5" customHeight="1">
      <c r="A15" s="134"/>
      <c r="B15" s="62" t="s">
        <v>112</v>
      </c>
      <c r="C15" s="62" t="s">
        <v>113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410">
        <f aca="true" t="shared" si="1" ref="L15:L23">SUM(D15:K15)</f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410">
        <f aca="true" t="shared" si="2" ref="V15:V21">SUM(M15:U15)</f>
        <v>0</v>
      </c>
      <c r="W15" s="263"/>
      <c r="X15" s="115"/>
    </row>
    <row r="16" spans="1:24" ht="15.75" customHeight="1">
      <c r="A16" s="71"/>
      <c r="B16" s="77" t="s">
        <v>26</v>
      </c>
      <c r="C16" s="77" t="s">
        <v>74</v>
      </c>
      <c r="D16" s="68">
        <v>29745</v>
      </c>
      <c r="E16" s="68">
        <v>7768</v>
      </c>
      <c r="F16" s="68">
        <v>12056</v>
      </c>
      <c r="G16" s="68">
        <v>0</v>
      </c>
      <c r="H16" s="68">
        <v>0</v>
      </c>
      <c r="I16" s="68">
        <v>748</v>
      </c>
      <c r="J16" s="68">
        <v>0</v>
      </c>
      <c r="K16" s="68">
        <v>0</v>
      </c>
      <c r="L16" s="410">
        <f t="shared" si="1"/>
        <v>50317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410">
        <f t="shared" si="2"/>
        <v>0</v>
      </c>
      <c r="W16" s="263"/>
      <c r="X16" s="115"/>
    </row>
    <row r="17" spans="1:24" ht="15.75" customHeight="1">
      <c r="A17" s="81"/>
      <c r="B17" s="73" t="s">
        <v>100</v>
      </c>
      <c r="C17" s="57" t="s">
        <v>101</v>
      </c>
      <c r="D17" s="82">
        <v>22668</v>
      </c>
      <c r="E17" s="82">
        <v>6081</v>
      </c>
      <c r="F17" s="82">
        <v>15710</v>
      </c>
      <c r="G17" s="82">
        <v>0</v>
      </c>
      <c r="H17" s="82">
        <v>0</v>
      </c>
      <c r="I17" s="82">
        <v>8229</v>
      </c>
      <c r="J17" s="82">
        <v>0</v>
      </c>
      <c r="K17" s="82">
        <v>0</v>
      </c>
      <c r="L17" s="412">
        <f t="shared" si="1"/>
        <v>52688</v>
      </c>
      <c r="M17" s="82">
        <v>3800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412">
        <f t="shared" si="2"/>
        <v>3800</v>
      </c>
      <c r="W17" s="265"/>
      <c r="X17" s="117"/>
    </row>
    <row r="18" spans="1:24" ht="15.75">
      <c r="A18" s="71"/>
      <c r="B18" s="73" t="s">
        <v>25</v>
      </c>
      <c r="C18" s="73" t="s">
        <v>32</v>
      </c>
      <c r="D18" s="68">
        <v>11012</v>
      </c>
      <c r="E18" s="68">
        <v>2949</v>
      </c>
      <c r="F18" s="68">
        <v>107839</v>
      </c>
      <c r="G18" s="68">
        <v>0</v>
      </c>
      <c r="H18" s="68">
        <v>0</v>
      </c>
      <c r="I18" s="68">
        <v>356</v>
      </c>
      <c r="J18" s="68">
        <v>0</v>
      </c>
      <c r="K18" s="68">
        <v>0</v>
      </c>
      <c r="L18" s="410">
        <f t="shared" si="1"/>
        <v>122156</v>
      </c>
      <c r="M18" s="68">
        <v>36440</v>
      </c>
      <c r="N18" s="68">
        <v>0</v>
      </c>
      <c r="O18" s="68">
        <v>0</v>
      </c>
      <c r="P18" s="68">
        <v>0</v>
      </c>
      <c r="Q18" s="68">
        <v>0</v>
      </c>
      <c r="R18" s="64">
        <v>0</v>
      </c>
      <c r="S18" s="68">
        <v>0</v>
      </c>
      <c r="T18" s="68">
        <v>0</v>
      </c>
      <c r="U18" s="68">
        <v>0</v>
      </c>
      <c r="V18" s="414">
        <f t="shared" si="2"/>
        <v>36440</v>
      </c>
      <c r="W18" s="266"/>
      <c r="X18" s="115"/>
    </row>
    <row r="19" spans="1:24" ht="15.75">
      <c r="A19" s="71"/>
      <c r="B19" s="57" t="s">
        <v>24</v>
      </c>
      <c r="C19" s="73" t="s">
        <v>11</v>
      </c>
      <c r="D19" s="68">
        <v>123588</v>
      </c>
      <c r="E19" s="68">
        <v>36010</v>
      </c>
      <c r="F19" s="68">
        <v>23662</v>
      </c>
      <c r="G19" s="68">
        <v>0</v>
      </c>
      <c r="H19" s="68">
        <v>0</v>
      </c>
      <c r="I19" s="68">
        <v>1106</v>
      </c>
      <c r="J19" s="68">
        <v>0</v>
      </c>
      <c r="K19" s="68">
        <v>0</v>
      </c>
      <c r="L19" s="410">
        <f t="shared" si="1"/>
        <v>184366</v>
      </c>
      <c r="M19" s="68">
        <v>700</v>
      </c>
      <c r="N19" s="68">
        <v>0</v>
      </c>
      <c r="O19" s="68">
        <v>0</v>
      </c>
      <c r="P19" s="68">
        <v>0</v>
      </c>
      <c r="Q19" s="68">
        <v>0</v>
      </c>
      <c r="R19" s="64">
        <v>0</v>
      </c>
      <c r="S19" s="68">
        <v>0</v>
      </c>
      <c r="T19" s="68">
        <v>0</v>
      </c>
      <c r="U19" s="68">
        <v>0</v>
      </c>
      <c r="V19" s="414">
        <f t="shared" si="2"/>
        <v>700</v>
      </c>
      <c r="W19" s="266"/>
      <c r="X19" s="115"/>
    </row>
    <row r="20" spans="1:24" ht="15.75">
      <c r="A20" s="72"/>
      <c r="B20" s="73" t="s">
        <v>102</v>
      </c>
      <c r="C20" s="73" t="s">
        <v>105</v>
      </c>
      <c r="D20" s="68">
        <v>6709</v>
      </c>
      <c r="E20" s="68">
        <v>1769</v>
      </c>
      <c r="F20" s="68">
        <v>11877</v>
      </c>
      <c r="G20" s="68">
        <v>0</v>
      </c>
      <c r="H20" s="68">
        <v>0</v>
      </c>
      <c r="I20" s="68">
        <v>268</v>
      </c>
      <c r="J20" s="68">
        <v>0</v>
      </c>
      <c r="K20" s="68">
        <v>0</v>
      </c>
      <c r="L20" s="410">
        <f t="shared" si="1"/>
        <v>20623</v>
      </c>
      <c r="M20" s="68">
        <v>1400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414">
        <f t="shared" si="2"/>
        <v>1400</v>
      </c>
      <c r="W20" s="266"/>
      <c r="X20" s="115"/>
    </row>
    <row r="21" spans="1:24" ht="15.75">
      <c r="A21" s="79"/>
      <c r="B21" s="57" t="s">
        <v>29</v>
      </c>
      <c r="C21" s="73" t="s">
        <v>104</v>
      </c>
      <c r="D21" s="78">
        <v>10784</v>
      </c>
      <c r="E21" s="78">
        <v>2914</v>
      </c>
      <c r="F21" s="78">
        <v>1511</v>
      </c>
      <c r="G21" s="78">
        <v>0</v>
      </c>
      <c r="H21" s="78">
        <v>0</v>
      </c>
      <c r="I21" s="78">
        <v>229</v>
      </c>
      <c r="J21" s="78">
        <v>0</v>
      </c>
      <c r="K21" s="78">
        <v>0</v>
      </c>
      <c r="L21" s="413">
        <f t="shared" si="1"/>
        <v>15438</v>
      </c>
      <c r="M21" s="78">
        <v>13057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414">
        <f t="shared" si="2"/>
        <v>13057</v>
      </c>
      <c r="W21" s="267"/>
      <c r="X21" s="116"/>
    </row>
    <row r="22" spans="1:24" ht="47.25">
      <c r="A22" s="79"/>
      <c r="B22" s="73" t="s">
        <v>103</v>
      </c>
      <c r="C22" s="73" t="s">
        <v>106</v>
      </c>
      <c r="D22" s="78">
        <v>6161</v>
      </c>
      <c r="E22" s="78">
        <v>1661</v>
      </c>
      <c r="F22" s="78">
        <v>1954</v>
      </c>
      <c r="G22" s="78">
        <v>0</v>
      </c>
      <c r="H22" s="78">
        <v>0</v>
      </c>
      <c r="I22" s="78">
        <v>64</v>
      </c>
      <c r="J22" s="78">
        <v>0</v>
      </c>
      <c r="K22" s="78">
        <v>0</v>
      </c>
      <c r="L22" s="413">
        <f t="shared" si="1"/>
        <v>9840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415">
        <f>SUM(M22:U22)</f>
        <v>0</v>
      </c>
      <c r="W22" s="267"/>
      <c r="X22" s="116"/>
    </row>
    <row r="23" spans="1:24" ht="32.25" thickBot="1">
      <c r="A23" s="79"/>
      <c r="B23" s="57" t="s">
        <v>419</v>
      </c>
      <c r="C23" s="73" t="s">
        <v>107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413">
        <f t="shared" si="1"/>
        <v>0</v>
      </c>
      <c r="M23" s="78">
        <v>0</v>
      </c>
      <c r="N23" s="78">
        <f>387810+12221</f>
        <v>400031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415">
        <f>SUM(M23:U23)</f>
        <v>400031</v>
      </c>
      <c r="W23" s="267"/>
      <c r="X23" s="116"/>
    </row>
    <row r="24" spans="1:27" s="54" customFormat="1" ht="16.5" customHeight="1" thickBot="1">
      <c r="A24" s="563" t="s">
        <v>117</v>
      </c>
      <c r="B24" s="564"/>
      <c r="C24" s="564"/>
      <c r="D24" s="75">
        <f aca="true" t="shared" si="3" ref="D24:V24">SUM(D15:D23)</f>
        <v>210667</v>
      </c>
      <c r="E24" s="75">
        <f t="shared" si="3"/>
        <v>59152</v>
      </c>
      <c r="F24" s="75">
        <f t="shared" si="3"/>
        <v>174609</v>
      </c>
      <c r="G24" s="75">
        <f t="shared" si="3"/>
        <v>0</v>
      </c>
      <c r="H24" s="75">
        <f t="shared" si="3"/>
        <v>0</v>
      </c>
      <c r="I24" s="75">
        <f t="shared" si="3"/>
        <v>11000</v>
      </c>
      <c r="J24" s="75">
        <f t="shared" si="3"/>
        <v>0</v>
      </c>
      <c r="K24" s="75">
        <f t="shared" si="3"/>
        <v>0</v>
      </c>
      <c r="L24" s="75">
        <f t="shared" si="3"/>
        <v>455428</v>
      </c>
      <c r="M24" s="75">
        <f t="shared" si="3"/>
        <v>55397</v>
      </c>
      <c r="N24" s="75">
        <f t="shared" si="3"/>
        <v>400031</v>
      </c>
      <c r="O24" s="75">
        <f t="shared" si="3"/>
        <v>0</v>
      </c>
      <c r="P24" s="75">
        <f t="shared" si="3"/>
        <v>0</v>
      </c>
      <c r="Q24" s="75">
        <f t="shared" si="3"/>
        <v>0</v>
      </c>
      <c r="R24" s="75">
        <f t="shared" si="3"/>
        <v>0</v>
      </c>
      <c r="S24" s="75">
        <f t="shared" si="3"/>
        <v>0</v>
      </c>
      <c r="T24" s="75">
        <f t="shared" si="3"/>
        <v>0</v>
      </c>
      <c r="U24" s="75">
        <f t="shared" si="3"/>
        <v>0</v>
      </c>
      <c r="V24" s="75">
        <f t="shared" si="3"/>
        <v>455428</v>
      </c>
      <c r="W24" s="75">
        <f>SUM(W14:W23)</f>
        <v>10</v>
      </c>
      <c r="X24" s="138">
        <f>SUM(X14:X23)</f>
        <v>117.5</v>
      </c>
      <c r="Y24" s="425"/>
      <c r="Z24" s="425"/>
      <c r="AA24" s="425"/>
    </row>
    <row r="25" spans="1:24" ht="24" customHeight="1">
      <c r="A25" s="570" t="s">
        <v>108</v>
      </c>
      <c r="B25" s="571"/>
      <c r="C25" s="571"/>
      <c r="D25" s="80"/>
      <c r="E25" s="80"/>
      <c r="F25" s="80"/>
      <c r="G25" s="80"/>
      <c r="H25" s="80"/>
      <c r="I25" s="80"/>
      <c r="J25" s="80"/>
      <c r="K25" s="80"/>
      <c r="L25" s="411"/>
      <c r="M25" s="80"/>
      <c r="N25" s="80"/>
      <c r="O25" s="80"/>
      <c r="P25" s="80"/>
      <c r="Q25" s="80"/>
      <c r="R25" s="80"/>
      <c r="S25" s="80"/>
      <c r="T25" s="80"/>
      <c r="U25" s="80"/>
      <c r="V25" s="411"/>
      <c r="W25" s="262">
        <v>13</v>
      </c>
      <c r="X25" s="136">
        <v>96.5</v>
      </c>
    </row>
    <row r="26" spans="1:24" ht="15.75" customHeight="1">
      <c r="A26" s="71"/>
      <c r="B26" s="57" t="s">
        <v>28</v>
      </c>
      <c r="C26" s="74" t="s">
        <v>75</v>
      </c>
      <c r="D26" s="68">
        <v>94266</v>
      </c>
      <c r="E26" s="68">
        <v>29486</v>
      </c>
      <c r="F26" s="68">
        <v>16625</v>
      </c>
      <c r="G26" s="68">
        <v>0</v>
      </c>
      <c r="H26" s="68">
        <v>0</v>
      </c>
      <c r="I26" s="68">
        <v>2160</v>
      </c>
      <c r="J26" s="68">
        <v>0</v>
      </c>
      <c r="K26" s="68">
        <v>0</v>
      </c>
      <c r="L26" s="410">
        <f aca="true" t="shared" si="4" ref="L26:L31">SUM(D26:K26)</f>
        <v>142537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410">
        <f aca="true" t="shared" si="5" ref="V26:V31">SUM(M26:U26)</f>
        <v>0</v>
      </c>
      <c r="W26" s="263"/>
      <c r="X26" s="135"/>
    </row>
    <row r="27" spans="1:24" ht="15.75" customHeight="1">
      <c r="A27" s="71"/>
      <c r="B27" s="57" t="s">
        <v>109</v>
      </c>
      <c r="C27" s="74" t="s">
        <v>114</v>
      </c>
      <c r="D27" s="68">
        <v>2033</v>
      </c>
      <c r="E27" s="68">
        <v>509</v>
      </c>
      <c r="F27" s="68">
        <v>225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410">
        <f t="shared" si="4"/>
        <v>2767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410">
        <f t="shared" si="5"/>
        <v>0</v>
      </c>
      <c r="W27" s="263"/>
      <c r="X27" s="135"/>
    </row>
    <row r="28" spans="1:24" ht="15.75">
      <c r="A28" s="72"/>
      <c r="B28" s="73" t="s">
        <v>435</v>
      </c>
      <c r="C28" s="73" t="s">
        <v>436</v>
      </c>
      <c r="D28" s="68">
        <v>16259</v>
      </c>
      <c r="E28" s="68">
        <v>4145</v>
      </c>
      <c r="F28" s="68">
        <v>9723</v>
      </c>
      <c r="G28" s="68">
        <v>720</v>
      </c>
      <c r="H28" s="68">
        <v>0</v>
      </c>
      <c r="I28" s="68">
        <v>280</v>
      </c>
      <c r="J28" s="68">
        <v>0</v>
      </c>
      <c r="K28" s="68">
        <v>0</v>
      </c>
      <c r="L28" s="410">
        <f t="shared" si="4"/>
        <v>31127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410">
        <f t="shared" si="5"/>
        <v>0</v>
      </c>
      <c r="W28" s="263"/>
      <c r="X28" s="135"/>
    </row>
    <row r="29" spans="1:24" ht="15.75">
      <c r="A29" s="72"/>
      <c r="B29" s="73" t="s">
        <v>110</v>
      </c>
      <c r="C29" s="73" t="s">
        <v>115</v>
      </c>
      <c r="D29" s="68">
        <v>983</v>
      </c>
      <c r="E29" s="68">
        <v>265</v>
      </c>
      <c r="F29" s="68">
        <v>625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410">
        <f t="shared" si="4"/>
        <v>1873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410">
        <f t="shared" si="5"/>
        <v>0</v>
      </c>
      <c r="W29" s="263"/>
      <c r="X29" s="135"/>
    </row>
    <row r="30" spans="1:24" ht="15.75">
      <c r="A30" s="79"/>
      <c r="B30" s="62" t="s">
        <v>27</v>
      </c>
      <c r="C30" s="77" t="s">
        <v>12</v>
      </c>
      <c r="D30" s="78">
        <v>75663</v>
      </c>
      <c r="E30" s="78">
        <v>20433</v>
      </c>
      <c r="F30" s="78">
        <v>17802</v>
      </c>
      <c r="G30" s="78">
        <v>0</v>
      </c>
      <c r="H30" s="78">
        <v>0</v>
      </c>
      <c r="I30" s="78">
        <v>2160</v>
      </c>
      <c r="J30" s="78">
        <v>0</v>
      </c>
      <c r="K30" s="78">
        <v>0</v>
      </c>
      <c r="L30" s="410">
        <f t="shared" si="4"/>
        <v>116058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413">
        <f t="shared" si="5"/>
        <v>0</v>
      </c>
      <c r="W30" s="268"/>
      <c r="X30" s="137"/>
    </row>
    <row r="31" spans="1:24" ht="32.25" thickBot="1">
      <c r="A31" s="76"/>
      <c r="B31" s="57" t="s">
        <v>419</v>
      </c>
      <c r="C31" s="73" t="s">
        <v>107</v>
      </c>
      <c r="D31" s="78"/>
      <c r="E31" s="78"/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410">
        <f t="shared" si="4"/>
        <v>0</v>
      </c>
      <c r="M31" s="78">
        <v>0</v>
      </c>
      <c r="N31" s="78">
        <v>294362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413">
        <f t="shared" si="5"/>
        <v>294362</v>
      </c>
      <c r="W31" s="268"/>
      <c r="X31" s="137"/>
    </row>
    <row r="32" spans="1:27" s="54" customFormat="1" ht="16.5" customHeight="1" thickBot="1">
      <c r="A32" s="563" t="s">
        <v>118</v>
      </c>
      <c r="B32" s="564"/>
      <c r="C32" s="564"/>
      <c r="D32" s="75">
        <f aca="true" t="shared" si="6" ref="D32:V32">SUM(D26:D31)</f>
        <v>189204</v>
      </c>
      <c r="E32" s="75">
        <f t="shared" si="6"/>
        <v>54838</v>
      </c>
      <c r="F32" s="75">
        <f t="shared" si="6"/>
        <v>45000</v>
      </c>
      <c r="G32" s="75">
        <f t="shared" si="6"/>
        <v>720</v>
      </c>
      <c r="H32" s="75">
        <f t="shared" si="6"/>
        <v>0</v>
      </c>
      <c r="I32" s="75">
        <f t="shared" si="6"/>
        <v>4600</v>
      </c>
      <c r="J32" s="75">
        <f t="shared" si="6"/>
        <v>0</v>
      </c>
      <c r="K32" s="75">
        <f t="shared" si="6"/>
        <v>0</v>
      </c>
      <c r="L32" s="75">
        <f t="shared" si="6"/>
        <v>294362</v>
      </c>
      <c r="M32" s="75">
        <f t="shared" si="6"/>
        <v>0</v>
      </c>
      <c r="N32" s="75">
        <f t="shared" si="6"/>
        <v>294362</v>
      </c>
      <c r="O32" s="75">
        <f t="shared" si="6"/>
        <v>0</v>
      </c>
      <c r="P32" s="75">
        <f t="shared" si="6"/>
        <v>0</v>
      </c>
      <c r="Q32" s="75">
        <f t="shared" si="6"/>
        <v>0</v>
      </c>
      <c r="R32" s="75">
        <f t="shared" si="6"/>
        <v>0</v>
      </c>
      <c r="S32" s="75">
        <f t="shared" si="6"/>
        <v>0</v>
      </c>
      <c r="T32" s="75">
        <f t="shared" si="6"/>
        <v>0</v>
      </c>
      <c r="U32" s="75">
        <f t="shared" si="6"/>
        <v>0</v>
      </c>
      <c r="V32" s="75">
        <f t="shared" si="6"/>
        <v>294362</v>
      </c>
      <c r="W32" s="75">
        <f>SUM(W25:W31)</f>
        <v>13</v>
      </c>
      <c r="X32" s="138">
        <f>SUM(X25:X31)</f>
        <v>96.5</v>
      </c>
      <c r="Y32" s="425"/>
      <c r="Z32" s="425"/>
      <c r="AA32" s="425"/>
    </row>
    <row r="33" spans="1:24" ht="16.5" customHeight="1" thickBot="1">
      <c r="A33" s="568" t="s">
        <v>111</v>
      </c>
      <c r="B33" s="569"/>
      <c r="C33" s="569"/>
      <c r="D33" s="67">
        <f>D24+D32+D12</f>
        <v>399871</v>
      </c>
      <c r="E33" s="67">
        <f aca="true" t="shared" si="7" ref="E33:V33">E24+E32+E12</f>
        <v>113990</v>
      </c>
      <c r="F33" s="67">
        <f t="shared" si="7"/>
        <v>233116</v>
      </c>
      <c r="G33" s="67">
        <f t="shared" si="7"/>
        <v>720</v>
      </c>
      <c r="H33" s="67">
        <f t="shared" si="7"/>
        <v>0</v>
      </c>
      <c r="I33" s="67">
        <f t="shared" si="7"/>
        <v>15600</v>
      </c>
      <c r="J33" s="67">
        <f t="shared" si="7"/>
        <v>0</v>
      </c>
      <c r="K33" s="67">
        <f t="shared" si="7"/>
        <v>0</v>
      </c>
      <c r="L33" s="67">
        <f t="shared" si="7"/>
        <v>763297</v>
      </c>
      <c r="M33" s="67">
        <f t="shared" si="7"/>
        <v>68404</v>
      </c>
      <c r="N33" s="67">
        <f t="shared" si="7"/>
        <v>694393</v>
      </c>
      <c r="O33" s="67">
        <f t="shared" si="7"/>
        <v>500</v>
      </c>
      <c r="P33" s="67">
        <f t="shared" si="7"/>
        <v>0</v>
      </c>
      <c r="Q33" s="67">
        <f t="shared" si="7"/>
        <v>0</v>
      </c>
      <c r="R33" s="67">
        <f t="shared" si="7"/>
        <v>0</v>
      </c>
      <c r="S33" s="67">
        <f t="shared" si="7"/>
        <v>0</v>
      </c>
      <c r="T33" s="67">
        <f t="shared" si="7"/>
        <v>0</v>
      </c>
      <c r="U33" s="67">
        <f t="shared" si="7"/>
        <v>0</v>
      </c>
      <c r="V33" s="67">
        <f t="shared" si="7"/>
        <v>763297</v>
      </c>
      <c r="W33" s="269">
        <f>+W32+W24</f>
        <v>23</v>
      </c>
      <c r="X33" s="270">
        <f>X24+X32+X12</f>
        <v>214</v>
      </c>
    </row>
    <row r="34" spans="1:3" ht="15.75">
      <c r="A34" s="567"/>
      <c r="B34" s="567"/>
      <c r="C34" s="567"/>
    </row>
    <row r="39" spans="19:21" ht="12.75" customHeight="1">
      <c r="S39" s="420"/>
      <c r="T39" s="420"/>
      <c r="U39" s="420"/>
    </row>
    <row r="40" spans="19:21" ht="12.75" customHeight="1">
      <c r="S40" s="420"/>
      <c r="T40" s="420"/>
      <c r="U40" s="420"/>
    </row>
    <row r="41" spans="19:21" ht="12.75" customHeight="1">
      <c r="S41" s="420"/>
      <c r="T41" s="420"/>
      <c r="U41" s="420"/>
    </row>
  </sheetData>
  <sheetProtection/>
  <mergeCells count="40">
    <mergeCell ref="S7:U7"/>
    <mergeCell ref="S8:S9"/>
    <mergeCell ref="T8:T9"/>
    <mergeCell ref="U8:U9"/>
    <mergeCell ref="X7:X9"/>
    <mergeCell ref="V7:V9"/>
    <mergeCell ref="W7:W9"/>
    <mergeCell ref="Q8:Q9"/>
    <mergeCell ref="R8:R9"/>
    <mergeCell ref="M7:R7"/>
    <mergeCell ref="M8:M9"/>
    <mergeCell ref="N8:N9"/>
    <mergeCell ref="O8:O9"/>
    <mergeCell ref="P8:P9"/>
    <mergeCell ref="K8:K9"/>
    <mergeCell ref="G8:G9"/>
    <mergeCell ref="J8:J9"/>
    <mergeCell ref="C7:C9"/>
    <mergeCell ref="H8:H9"/>
    <mergeCell ref="A1:AA1"/>
    <mergeCell ref="V6:X6"/>
    <mergeCell ref="I8:I9"/>
    <mergeCell ref="A7:A9"/>
    <mergeCell ref="F8:F9"/>
    <mergeCell ref="I3:O3"/>
    <mergeCell ref="I7:K7"/>
    <mergeCell ref="A12:C12"/>
    <mergeCell ref="E8:E9"/>
    <mergeCell ref="B7:B9"/>
    <mergeCell ref="A13:C13"/>
    <mergeCell ref="L7:L9"/>
    <mergeCell ref="D7:H7"/>
    <mergeCell ref="A10:C10"/>
    <mergeCell ref="D8:D9"/>
    <mergeCell ref="A24:C24"/>
    <mergeCell ref="A14:C14"/>
    <mergeCell ref="A34:C34"/>
    <mergeCell ref="A33:C33"/>
    <mergeCell ref="A25:C25"/>
    <mergeCell ref="A32:C32"/>
  </mergeCells>
  <printOptions/>
  <pageMargins left="0.31496062992125984" right="0.31496062992125984" top="1.8503937007874016" bottom="0.3937007874015748" header="1.299212598425197" footer="0.5118110236220472"/>
  <pageSetup fitToHeight="1" fitToWidth="1" horizontalDpi="300" verticalDpi="300" orientation="landscape" paperSize="9" scale="37" r:id="rId1"/>
  <headerFooter alignWithMargins="0">
    <oddHeader xml:space="preserve">&amp;R8. sz. melléklet- A Társulás 2014. évi engedélyezett álláshelyeinek száma és közfoglalkoztatotti létszám </oddHeader>
  </headerFooter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43"/>
  <sheetViews>
    <sheetView zoomScale="85" zoomScaleNormal="85" zoomScaleSheetLayoutView="50" workbookViewId="0" topLeftCell="N1">
      <selection activeCell="T26" sqref="T26"/>
    </sheetView>
  </sheetViews>
  <sheetFormatPr defaultColWidth="9.140625" defaultRowHeight="12.75"/>
  <cols>
    <col min="1" max="1" width="6.57421875" style="0" customWidth="1"/>
    <col min="2" max="2" width="19.421875" style="0" customWidth="1"/>
    <col min="3" max="3" width="39.57421875" style="0" customWidth="1"/>
    <col min="4" max="22" width="14.7109375" style="0" customWidth="1"/>
    <col min="23" max="23" width="9.28125" style="0" bestFit="1" customWidth="1"/>
    <col min="24" max="24" width="10.421875" style="0" bestFit="1" customWidth="1"/>
    <col min="25" max="25" width="9.28125" style="0" bestFit="1" customWidth="1"/>
  </cols>
  <sheetData>
    <row r="1" spans="1:25" s="428" customFormat="1" ht="33" customHeight="1">
      <c r="A1" s="604" t="s">
        <v>95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427"/>
      <c r="X1" s="427"/>
      <c r="Y1" s="427"/>
    </row>
    <row r="2" spans="1:26" ht="15.75">
      <c r="A2" s="291"/>
      <c r="B2" s="291"/>
      <c r="C2" s="291"/>
      <c r="D2" s="291"/>
      <c r="E2" s="291"/>
      <c r="F2" s="291"/>
      <c r="G2" s="291"/>
      <c r="H2" s="29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20.25">
      <c r="A3" s="51"/>
      <c r="B3" s="51"/>
      <c r="C3" s="51"/>
      <c r="D3" s="51"/>
      <c r="E3" s="51"/>
      <c r="F3" s="572" t="s">
        <v>451</v>
      </c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1"/>
      <c r="S3" s="51"/>
      <c r="T3" s="51"/>
      <c r="U3" s="51"/>
      <c r="V3" s="51"/>
      <c r="W3" s="51"/>
      <c r="X3" s="51"/>
      <c r="Y3" s="51"/>
      <c r="Z3" s="51"/>
    </row>
    <row r="4" spans="1:26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2" ht="15.7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8.25" customHeight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47" t="s">
        <v>36</v>
      </c>
    </row>
    <row r="7" spans="1:22" s="424" customFormat="1" ht="16.5" customHeight="1" thickBot="1">
      <c r="A7" s="578" t="s">
        <v>22</v>
      </c>
      <c r="B7" s="578" t="s">
        <v>23</v>
      </c>
      <c r="C7" s="578" t="s">
        <v>10</v>
      </c>
      <c r="D7" s="573" t="s">
        <v>35</v>
      </c>
      <c r="E7" s="574"/>
      <c r="F7" s="574"/>
      <c r="G7" s="574"/>
      <c r="H7" s="574"/>
      <c r="I7" s="573" t="s">
        <v>18</v>
      </c>
      <c r="J7" s="574"/>
      <c r="K7" s="575"/>
      <c r="L7" s="581" t="s">
        <v>45</v>
      </c>
      <c r="M7" s="586" t="s">
        <v>52</v>
      </c>
      <c r="N7" s="587"/>
      <c r="O7" s="587"/>
      <c r="P7" s="587"/>
      <c r="Q7" s="587"/>
      <c r="R7" s="587"/>
      <c r="S7" s="573" t="s">
        <v>298</v>
      </c>
      <c r="T7" s="574"/>
      <c r="U7" s="575"/>
      <c r="V7" s="578" t="s">
        <v>46</v>
      </c>
    </row>
    <row r="8" spans="1:22" s="424" customFormat="1" ht="19.5" customHeight="1" thickBot="1">
      <c r="A8" s="584"/>
      <c r="B8" s="576"/>
      <c r="C8" s="576"/>
      <c r="D8" s="576" t="s">
        <v>6</v>
      </c>
      <c r="E8" s="576" t="s">
        <v>7</v>
      </c>
      <c r="F8" s="576" t="s">
        <v>19</v>
      </c>
      <c r="G8" s="578" t="s">
        <v>94</v>
      </c>
      <c r="H8" s="577" t="s">
        <v>316</v>
      </c>
      <c r="I8" s="582" t="s">
        <v>33</v>
      </c>
      <c r="J8" s="582" t="s">
        <v>34</v>
      </c>
      <c r="K8" s="578" t="s">
        <v>324</v>
      </c>
      <c r="L8" s="605"/>
      <c r="M8" s="578" t="s">
        <v>53</v>
      </c>
      <c r="N8" s="578" t="s">
        <v>288</v>
      </c>
      <c r="O8" s="578" t="s">
        <v>423</v>
      </c>
      <c r="P8" s="578" t="s">
        <v>285</v>
      </c>
      <c r="Q8" s="578" t="s">
        <v>290</v>
      </c>
      <c r="R8" s="578" t="s">
        <v>292</v>
      </c>
      <c r="S8" s="578" t="s">
        <v>298</v>
      </c>
      <c r="T8" s="578" t="s">
        <v>422</v>
      </c>
      <c r="U8" s="578" t="s">
        <v>302</v>
      </c>
      <c r="V8" s="576"/>
    </row>
    <row r="9" spans="1:22" s="424" customFormat="1" ht="48" customHeight="1" thickBot="1">
      <c r="A9" s="585"/>
      <c r="B9" s="577"/>
      <c r="C9" s="577"/>
      <c r="D9" s="577"/>
      <c r="E9" s="577"/>
      <c r="F9" s="577"/>
      <c r="G9" s="577"/>
      <c r="H9" s="582"/>
      <c r="I9" s="582"/>
      <c r="J9" s="582"/>
      <c r="K9" s="577"/>
      <c r="L9" s="606"/>
      <c r="M9" s="577"/>
      <c r="N9" s="577"/>
      <c r="O9" s="577"/>
      <c r="P9" s="577"/>
      <c r="Q9" s="577"/>
      <c r="R9" s="577"/>
      <c r="S9" s="577"/>
      <c r="T9" s="577"/>
      <c r="U9" s="577"/>
      <c r="V9" s="577"/>
    </row>
    <row r="10" spans="1:22" s="424" customFormat="1" ht="15.75">
      <c r="A10" s="597" t="s">
        <v>30</v>
      </c>
      <c r="B10" s="598"/>
      <c r="C10" s="598"/>
      <c r="D10" s="63"/>
      <c r="E10" s="63"/>
      <c r="F10" s="63"/>
      <c r="G10" s="63"/>
      <c r="H10" s="63"/>
      <c r="I10" s="63"/>
      <c r="J10" s="63"/>
      <c r="K10" s="63"/>
      <c r="L10" s="416"/>
      <c r="M10" s="421"/>
      <c r="N10" s="421"/>
      <c r="O10" s="421"/>
      <c r="P10" s="421"/>
      <c r="Q10" s="421"/>
      <c r="R10" s="421"/>
      <c r="S10" s="421"/>
      <c r="T10" s="421"/>
      <c r="U10" s="421"/>
      <c r="V10" s="416"/>
    </row>
    <row r="11" spans="1:22" s="424" customFormat="1" ht="15.75">
      <c r="A11" s="593" t="s">
        <v>77</v>
      </c>
      <c r="B11" s="594"/>
      <c r="C11" s="594"/>
      <c r="D11" s="64"/>
      <c r="E11" s="64"/>
      <c r="F11" s="64"/>
      <c r="G11" s="64"/>
      <c r="H11" s="64"/>
      <c r="I11" s="64"/>
      <c r="J11" s="64"/>
      <c r="K11" s="64"/>
      <c r="L11" s="417"/>
      <c r="M11" s="64"/>
      <c r="N11" s="64"/>
      <c r="O11" s="64"/>
      <c r="P11" s="64"/>
      <c r="Q11" s="64"/>
      <c r="R11" s="64"/>
      <c r="S11" s="64"/>
      <c r="T11" s="64"/>
      <c r="U11" s="64"/>
      <c r="V11" s="417"/>
    </row>
    <row r="12" spans="1:23" s="424" customFormat="1" ht="31.5" customHeight="1" thickBot="1">
      <c r="A12" s="71"/>
      <c r="B12" s="58" t="s">
        <v>420</v>
      </c>
      <c r="C12" s="57" t="s">
        <v>252</v>
      </c>
      <c r="D12" s="68">
        <f>'8. sz. m._bev és kiad szakfelad'!D11</f>
        <v>0</v>
      </c>
      <c r="E12" s="68">
        <f>'8. sz. m._bev és kiad szakfelad'!E11</f>
        <v>0</v>
      </c>
      <c r="F12" s="68">
        <f>'8. sz. m._bev és kiad szakfelad'!F11</f>
        <v>13507</v>
      </c>
      <c r="G12" s="68">
        <f>'8. sz. m._bev és kiad szakfelad'!G11</f>
        <v>0</v>
      </c>
      <c r="H12" s="68">
        <f>'8. sz. m._bev és kiad szakfelad'!H11</f>
        <v>0</v>
      </c>
      <c r="I12" s="68">
        <f>'8. sz. m._bev és kiad szakfelad'!I11</f>
        <v>0</v>
      </c>
      <c r="J12" s="68">
        <f>'8. sz. m._bev és kiad szakfelad'!J11</f>
        <v>0</v>
      </c>
      <c r="K12" s="68">
        <f>'8. sz. m._bev és kiad szakfelad'!K11</f>
        <v>0</v>
      </c>
      <c r="L12" s="68">
        <f>'8. sz. m._bev és kiad szakfelad'!L11</f>
        <v>13507</v>
      </c>
      <c r="M12" s="68">
        <f>'8. sz. m._bev és kiad szakfelad'!M11</f>
        <v>13007</v>
      </c>
      <c r="N12" s="68">
        <f>'8. sz. m._bev és kiad szakfelad'!N11</f>
        <v>0</v>
      </c>
      <c r="O12" s="68">
        <f>'8. sz. m._bev és kiad szakfelad'!O11</f>
        <v>500</v>
      </c>
      <c r="P12" s="68">
        <f>'8. sz. m._bev és kiad szakfelad'!P11</f>
        <v>0</v>
      </c>
      <c r="Q12" s="68">
        <f>'8. sz. m._bev és kiad szakfelad'!Q11</f>
        <v>0</v>
      </c>
      <c r="R12" s="68">
        <f>'8. sz. m._bev és kiad szakfelad'!R11</f>
        <v>0</v>
      </c>
      <c r="S12" s="68">
        <f>'8. sz. m._bev és kiad szakfelad'!S11</f>
        <v>0</v>
      </c>
      <c r="T12" s="68">
        <f>'8. sz. m._bev és kiad szakfelad'!T11</f>
        <v>0</v>
      </c>
      <c r="U12" s="68">
        <f>'8. sz. m._bev és kiad szakfelad'!U11</f>
        <v>0</v>
      </c>
      <c r="V12" s="410">
        <f>'8. sz. m._bev és kiad szakfelad'!V11</f>
        <v>13507</v>
      </c>
      <c r="W12" s="197"/>
    </row>
    <row r="13" spans="1:22" s="424" customFormat="1" ht="16.5" thickBot="1">
      <c r="A13" s="563" t="s">
        <v>79</v>
      </c>
      <c r="B13" s="564"/>
      <c r="C13" s="564"/>
      <c r="D13" s="75">
        <f aca="true" t="shared" si="0" ref="D13:V13">SUM(D12:D12)</f>
        <v>0</v>
      </c>
      <c r="E13" s="75">
        <f t="shared" si="0"/>
        <v>0</v>
      </c>
      <c r="F13" s="75">
        <f t="shared" si="0"/>
        <v>13507</v>
      </c>
      <c r="G13" s="75">
        <f t="shared" si="0"/>
        <v>0</v>
      </c>
      <c r="H13" s="75">
        <f t="shared" si="0"/>
        <v>0</v>
      </c>
      <c r="I13" s="75">
        <f t="shared" si="0"/>
        <v>0</v>
      </c>
      <c r="J13" s="75">
        <f t="shared" si="0"/>
        <v>0</v>
      </c>
      <c r="K13" s="75">
        <f t="shared" si="0"/>
        <v>0</v>
      </c>
      <c r="L13" s="75">
        <f t="shared" si="0"/>
        <v>13507</v>
      </c>
      <c r="M13" s="75">
        <f t="shared" si="0"/>
        <v>13007</v>
      </c>
      <c r="N13" s="75">
        <f t="shared" si="0"/>
        <v>0</v>
      </c>
      <c r="O13" s="75">
        <f t="shared" si="0"/>
        <v>500</v>
      </c>
      <c r="P13" s="75">
        <f t="shared" si="0"/>
        <v>0</v>
      </c>
      <c r="Q13" s="75">
        <f t="shared" si="0"/>
        <v>0</v>
      </c>
      <c r="R13" s="75">
        <f t="shared" si="0"/>
        <v>0</v>
      </c>
      <c r="S13" s="75">
        <f t="shared" si="0"/>
        <v>0</v>
      </c>
      <c r="T13" s="75">
        <f t="shared" si="0"/>
        <v>0</v>
      </c>
      <c r="U13" s="75">
        <f t="shared" si="0"/>
        <v>0</v>
      </c>
      <c r="V13" s="75">
        <f t="shared" si="0"/>
        <v>13507</v>
      </c>
    </row>
    <row r="14" spans="1:22" s="424" customFormat="1" ht="15.75">
      <c r="A14" s="591" t="s">
        <v>21</v>
      </c>
      <c r="B14" s="592"/>
      <c r="C14" s="592"/>
      <c r="D14" s="65"/>
      <c r="E14" s="65"/>
      <c r="F14" s="65"/>
      <c r="G14" s="65"/>
      <c r="H14" s="65"/>
      <c r="I14" s="65"/>
      <c r="J14" s="65"/>
      <c r="K14" s="65"/>
      <c r="L14" s="418"/>
      <c r="M14" s="65"/>
      <c r="N14" s="65"/>
      <c r="O14" s="65"/>
      <c r="P14" s="65"/>
      <c r="Q14" s="65"/>
      <c r="R14" s="65"/>
      <c r="S14" s="65"/>
      <c r="T14" s="65"/>
      <c r="U14" s="65"/>
      <c r="V14" s="418"/>
    </row>
    <row r="15" spans="1:22" s="424" customFormat="1" ht="16.5" customHeight="1">
      <c r="A15" s="565" t="s">
        <v>116</v>
      </c>
      <c r="B15" s="566"/>
      <c r="C15" s="566"/>
      <c r="D15" s="64"/>
      <c r="E15" s="64"/>
      <c r="F15" s="64"/>
      <c r="G15" s="64"/>
      <c r="H15" s="64"/>
      <c r="I15" s="64"/>
      <c r="J15" s="64"/>
      <c r="K15" s="64"/>
      <c r="L15" s="417"/>
      <c r="M15" s="64"/>
      <c r="N15" s="64"/>
      <c r="O15" s="64"/>
      <c r="P15" s="64"/>
      <c r="Q15" s="64"/>
      <c r="R15" s="64"/>
      <c r="S15" s="64"/>
      <c r="T15" s="64"/>
      <c r="U15" s="64"/>
      <c r="V15" s="417"/>
    </row>
    <row r="16" spans="1:22" s="424" customFormat="1" ht="15.75">
      <c r="A16" s="55"/>
      <c r="B16" s="77" t="s">
        <v>26</v>
      </c>
      <c r="C16" s="77" t="s">
        <v>74</v>
      </c>
      <c r="D16" s="64">
        <f>+'8. sz. m._bev és kiad szakfelad'!D16</f>
        <v>29745</v>
      </c>
      <c r="E16" s="64">
        <f>+'8. sz. m._bev és kiad szakfelad'!E16</f>
        <v>7768</v>
      </c>
      <c r="F16" s="64">
        <f>+'8. sz. m._bev és kiad szakfelad'!F16</f>
        <v>12056</v>
      </c>
      <c r="G16" s="64">
        <f>+'8. sz. m._bev és kiad szakfelad'!G16</f>
        <v>0</v>
      </c>
      <c r="H16" s="64">
        <f>+'8. sz. m._bev és kiad szakfelad'!H16</f>
        <v>0</v>
      </c>
      <c r="I16" s="64">
        <f>+'8. sz. m._bev és kiad szakfelad'!I16</f>
        <v>748</v>
      </c>
      <c r="J16" s="64">
        <f>+'8. sz. m._bev és kiad szakfelad'!J16</f>
        <v>0</v>
      </c>
      <c r="K16" s="64">
        <f>+'8. sz. m._bev és kiad szakfelad'!K16</f>
        <v>0</v>
      </c>
      <c r="L16" s="417">
        <f>+'8. sz. m._bev és kiad szakfelad'!L16</f>
        <v>50317</v>
      </c>
      <c r="M16" s="64">
        <f>+'8. sz. m._bev és kiad szakfelad'!M16</f>
        <v>0</v>
      </c>
      <c r="N16" s="64">
        <f>+'8. sz. m._bev és kiad szakfelad'!N16</f>
        <v>0</v>
      </c>
      <c r="O16" s="64">
        <f>+'8. sz. m._bev és kiad szakfelad'!O16</f>
        <v>0</v>
      </c>
      <c r="P16" s="64">
        <f>+'8. sz. m._bev és kiad szakfelad'!P16</f>
        <v>0</v>
      </c>
      <c r="Q16" s="64">
        <f>+'8. sz. m._bev és kiad szakfelad'!Q16</f>
        <v>0</v>
      </c>
      <c r="R16" s="64">
        <f>+'8. sz. m._bev és kiad szakfelad'!R16</f>
        <v>0</v>
      </c>
      <c r="S16" s="64">
        <f>+'8. sz. m._bev és kiad szakfelad'!S16</f>
        <v>0</v>
      </c>
      <c r="T16" s="64">
        <f>+'8. sz. m._bev és kiad szakfelad'!T16</f>
        <v>0</v>
      </c>
      <c r="U16" s="64">
        <f>+'8. sz. m._bev és kiad szakfelad'!U16</f>
        <v>0</v>
      </c>
      <c r="V16" s="417">
        <f>+'8. sz. m._bev és kiad szakfelad'!V16</f>
        <v>0</v>
      </c>
    </row>
    <row r="17" spans="1:22" s="424" customFormat="1" ht="15" customHeight="1">
      <c r="A17" s="61"/>
      <c r="B17" s="73" t="s">
        <v>100</v>
      </c>
      <c r="C17" s="57" t="s">
        <v>101</v>
      </c>
      <c r="D17" s="64">
        <f>+'8. sz. m._bev és kiad szakfelad'!D17</f>
        <v>22668</v>
      </c>
      <c r="E17" s="64">
        <f>+'8. sz. m._bev és kiad szakfelad'!E17</f>
        <v>6081</v>
      </c>
      <c r="F17" s="64">
        <f>+'8. sz. m._bev és kiad szakfelad'!F17</f>
        <v>15710</v>
      </c>
      <c r="G17" s="64">
        <f>+'8. sz. m._bev és kiad szakfelad'!G17</f>
        <v>0</v>
      </c>
      <c r="H17" s="64">
        <f>+'8. sz. m._bev és kiad szakfelad'!H17</f>
        <v>0</v>
      </c>
      <c r="I17" s="64">
        <f>+'8. sz. m._bev és kiad szakfelad'!I17</f>
        <v>8229</v>
      </c>
      <c r="J17" s="64">
        <f>+'8. sz. m._bev és kiad szakfelad'!J17</f>
        <v>0</v>
      </c>
      <c r="K17" s="64">
        <f>+'8. sz. m._bev és kiad szakfelad'!K17</f>
        <v>0</v>
      </c>
      <c r="L17" s="417">
        <f>+'8. sz. m._bev és kiad szakfelad'!L17</f>
        <v>52688</v>
      </c>
      <c r="M17" s="64">
        <f>+'8. sz. m._bev és kiad szakfelad'!M17</f>
        <v>3800</v>
      </c>
      <c r="N17" s="64">
        <f>+'8. sz. m._bev és kiad szakfelad'!N17</f>
        <v>0</v>
      </c>
      <c r="O17" s="64">
        <f>+'8. sz. m._bev és kiad szakfelad'!O17</f>
        <v>0</v>
      </c>
      <c r="P17" s="64">
        <f>+'8. sz. m._bev és kiad szakfelad'!P17</f>
        <v>0</v>
      </c>
      <c r="Q17" s="64">
        <f>+'8. sz. m._bev és kiad szakfelad'!Q17</f>
        <v>0</v>
      </c>
      <c r="R17" s="64">
        <f>+'8. sz. m._bev és kiad szakfelad'!R17</f>
        <v>0</v>
      </c>
      <c r="S17" s="64">
        <f>+'8. sz. m._bev és kiad szakfelad'!S17</f>
        <v>0</v>
      </c>
      <c r="T17" s="64">
        <f>+'8. sz. m._bev és kiad szakfelad'!T17</f>
        <v>0</v>
      </c>
      <c r="U17" s="64">
        <f>+'8. sz. m._bev és kiad szakfelad'!U17</f>
        <v>0</v>
      </c>
      <c r="V17" s="417">
        <f>+'8. sz. m._bev és kiad szakfelad'!V17</f>
        <v>3800</v>
      </c>
    </row>
    <row r="18" spans="1:22" s="424" customFormat="1" ht="15.75">
      <c r="A18" s="55"/>
      <c r="B18" s="73" t="s">
        <v>25</v>
      </c>
      <c r="C18" s="73" t="s">
        <v>32</v>
      </c>
      <c r="D18" s="64">
        <f>+'8. sz. m._bev és kiad szakfelad'!D18</f>
        <v>11012</v>
      </c>
      <c r="E18" s="64">
        <f>+'8. sz. m._bev és kiad szakfelad'!E18</f>
        <v>2949</v>
      </c>
      <c r="F18" s="64">
        <f>+'8. sz. m._bev és kiad szakfelad'!F18</f>
        <v>107839</v>
      </c>
      <c r="G18" s="64">
        <f>+'8. sz. m._bev és kiad szakfelad'!G18</f>
        <v>0</v>
      </c>
      <c r="H18" s="64">
        <f>+'8. sz. m._bev és kiad szakfelad'!H18</f>
        <v>0</v>
      </c>
      <c r="I18" s="64">
        <f>+'8. sz. m._bev és kiad szakfelad'!I18</f>
        <v>356</v>
      </c>
      <c r="J18" s="64">
        <f>+'8. sz. m._bev és kiad szakfelad'!J18</f>
        <v>0</v>
      </c>
      <c r="K18" s="64">
        <f>+'8. sz. m._bev és kiad szakfelad'!K18</f>
        <v>0</v>
      </c>
      <c r="L18" s="417">
        <f>+'8. sz. m._bev és kiad szakfelad'!L18</f>
        <v>122156</v>
      </c>
      <c r="M18" s="64">
        <f>+'8. sz. m._bev és kiad szakfelad'!M18</f>
        <v>36440</v>
      </c>
      <c r="N18" s="64">
        <f>+'8. sz. m._bev és kiad szakfelad'!N18</f>
        <v>0</v>
      </c>
      <c r="O18" s="64">
        <f>+'8. sz. m._bev és kiad szakfelad'!O18</f>
        <v>0</v>
      </c>
      <c r="P18" s="64">
        <f>+'8. sz. m._bev és kiad szakfelad'!P18</f>
        <v>0</v>
      </c>
      <c r="Q18" s="64">
        <f>+'8. sz. m._bev és kiad szakfelad'!Q18</f>
        <v>0</v>
      </c>
      <c r="R18" s="64">
        <f>+'8. sz. m._bev és kiad szakfelad'!R18</f>
        <v>0</v>
      </c>
      <c r="S18" s="64">
        <f>+'8. sz. m._bev és kiad szakfelad'!S18</f>
        <v>0</v>
      </c>
      <c r="T18" s="64">
        <f>+'8. sz. m._bev és kiad szakfelad'!T18</f>
        <v>0</v>
      </c>
      <c r="U18" s="64">
        <f>+'8. sz. m._bev és kiad szakfelad'!U18</f>
        <v>0</v>
      </c>
      <c r="V18" s="417">
        <f>+'8. sz. m._bev és kiad szakfelad'!V18</f>
        <v>36440</v>
      </c>
    </row>
    <row r="19" spans="1:22" s="424" customFormat="1" ht="15.75">
      <c r="A19" s="55"/>
      <c r="B19" s="57" t="s">
        <v>24</v>
      </c>
      <c r="C19" s="73" t="s">
        <v>11</v>
      </c>
      <c r="D19" s="64">
        <f>+'8. sz. m._bev és kiad szakfelad'!D19</f>
        <v>123588</v>
      </c>
      <c r="E19" s="64">
        <f>+'8. sz. m._bev és kiad szakfelad'!E19</f>
        <v>36010</v>
      </c>
      <c r="F19" s="64">
        <f>+'8. sz. m._bev és kiad szakfelad'!F19</f>
        <v>23662</v>
      </c>
      <c r="G19" s="64">
        <f>+'8. sz. m._bev és kiad szakfelad'!G19</f>
        <v>0</v>
      </c>
      <c r="H19" s="64">
        <f>+'8. sz. m._bev és kiad szakfelad'!H19</f>
        <v>0</v>
      </c>
      <c r="I19" s="64">
        <f>+'8. sz. m._bev és kiad szakfelad'!I19</f>
        <v>1106</v>
      </c>
      <c r="J19" s="64">
        <f>+'8. sz. m._bev és kiad szakfelad'!J19</f>
        <v>0</v>
      </c>
      <c r="K19" s="64">
        <f>+'8. sz. m._bev és kiad szakfelad'!K19</f>
        <v>0</v>
      </c>
      <c r="L19" s="417">
        <f>+'8. sz. m._bev és kiad szakfelad'!L19</f>
        <v>184366</v>
      </c>
      <c r="M19" s="64">
        <f>+'8. sz. m._bev és kiad szakfelad'!M19</f>
        <v>700</v>
      </c>
      <c r="N19" s="64">
        <f>+'8. sz. m._bev és kiad szakfelad'!N19</f>
        <v>0</v>
      </c>
      <c r="O19" s="64">
        <f>+'8. sz. m._bev és kiad szakfelad'!O19</f>
        <v>0</v>
      </c>
      <c r="P19" s="64">
        <f>+'8. sz. m._bev és kiad szakfelad'!P19</f>
        <v>0</v>
      </c>
      <c r="Q19" s="64">
        <f>+'8. sz. m._bev és kiad szakfelad'!Q19</f>
        <v>0</v>
      </c>
      <c r="R19" s="64">
        <f>+'8. sz. m._bev és kiad szakfelad'!R19</f>
        <v>0</v>
      </c>
      <c r="S19" s="64">
        <f>+'8. sz. m._bev és kiad szakfelad'!S19</f>
        <v>0</v>
      </c>
      <c r="T19" s="64">
        <f>+'8. sz. m._bev és kiad szakfelad'!T19</f>
        <v>0</v>
      </c>
      <c r="U19" s="64">
        <f>+'8. sz. m._bev és kiad szakfelad'!U19</f>
        <v>0</v>
      </c>
      <c r="V19" s="417">
        <f>+'8. sz. m._bev és kiad szakfelad'!V19</f>
        <v>700</v>
      </c>
    </row>
    <row r="20" spans="1:22" s="424" customFormat="1" ht="15.75">
      <c r="A20" s="55"/>
      <c r="B20" s="73" t="s">
        <v>102</v>
      </c>
      <c r="C20" s="73" t="s">
        <v>105</v>
      </c>
      <c r="D20" s="64">
        <f>+'8. sz. m._bev és kiad szakfelad'!D20</f>
        <v>6709</v>
      </c>
      <c r="E20" s="64">
        <f>+'8. sz. m._bev és kiad szakfelad'!E20</f>
        <v>1769</v>
      </c>
      <c r="F20" s="64">
        <f>+'8. sz. m._bev és kiad szakfelad'!F20</f>
        <v>11877</v>
      </c>
      <c r="G20" s="64">
        <f>+'8. sz. m._bev és kiad szakfelad'!G20</f>
        <v>0</v>
      </c>
      <c r="H20" s="64">
        <f>+'8. sz. m._bev és kiad szakfelad'!H20</f>
        <v>0</v>
      </c>
      <c r="I20" s="64">
        <f>+'8. sz. m._bev és kiad szakfelad'!I20</f>
        <v>268</v>
      </c>
      <c r="J20" s="64">
        <f>+'8. sz. m._bev és kiad szakfelad'!J20</f>
        <v>0</v>
      </c>
      <c r="K20" s="64">
        <f>+'8. sz. m._bev és kiad szakfelad'!K20</f>
        <v>0</v>
      </c>
      <c r="L20" s="417">
        <f>+'8. sz. m._bev és kiad szakfelad'!L20</f>
        <v>20623</v>
      </c>
      <c r="M20" s="64">
        <f>+'8. sz. m._bev és kiad szakfelad'!M20</f>
        <v>1400</v>
      </c>
      <c r="N20" s="64">
        <f>+'8. sz. m._bev és kiad szakfelad'!N20</f>
        <v>0</v>
      </c>
      <c r="O20" s="64">
        <f>+'8. sz. m._bev és kiad szakfelad'!O20</f>
        <v>0</v>
      </c>
      <c r="P20" s="64">
        <f>+'8. sz. m._bev és kiad szakfelad'!P20</f>
        <v>0</v>
      </c>
      <c r="Q20" s="64">
        <f>+'8. sz. m._bev és kiad szakfelad'!Q20</f>
        <v>0</v>
      </c>
      <c r="R20" s="64">
        <f>+'8. sz. m._bev és kiad szakfelad'!R20</f>
        <v>0</v>
      </c>
      <c r="S20" s="64">
        <f>+'8. sz. m._bev és kiad szakfelad'!S20</f>
        <v>0</v>
      </c>
      <c r="T20" s="64">
        <f>+'8. sz. m._bev és kiad szakfelad'!T20</f>
        <v>0</v>
      </c>
      <c r="U20" s="64">
        <f>+'8. sz. m._bev és kiad szakfelad'!U20</f>
        <v>0</v>
      </c>
      <c r="V20" s="417">
        <f>+'8. sz. m._bev és kiad szakfelad'!V20</f>
        <v>1400</v>
      </c>
    </row>
    <row r="21" spans="1:22" s="424" customFormat="1" ht="32.25" thickBot="1">
      <c r="A21" s="59"/>
      <c r="B21" s="57" t="s">
        <v>419</v>
      </c>
      <c r="C21" s="73" t="s">
        <v>107</v>
      </c>
      <c r="D21" s="64">
        <f>+'8. sz. m._bev és kiad szakfelad'!D23</f>
        <v>0</v>
      </c>
      <c r="E21" s="64">
        <f>+'8. sz. m._bev és kiad szakfelad'!E23</f>
        <v>0</v>
      </c>
      <c r="F21" s="64">
        <f>+'8. sz. m._bev és kiad szakfelad'!F23</f>
        <v>0</v>
      </c>
      <c r="G21" s="64">
        <f>+'8. sz. m._bev és kiad szakfelad'!G23</f>
        <v>0</v>
      </c>
      <c r="H21" s="64">
        <f>+'8. sz. m._bev és kiad szakfelad'!H23</f>
        <v>0</v>
      </c>
      <c r="I21" s="64">
        <f>+'8. sz. m._bev és kiad szakfelad'!I23</f>
        <v>0</v>
      </c>
      <c r="J21" s="64">
        <f>+'8. sz. m._bev és kiad szakfelad'!J23</f>
        <v>0</v>
      </c>
      <c r="K21" s="64">
        <f>+'8. sz. m._bev és kiad szakfelad'!K23</f>
        <v>0</v>
      </c>
      <c r="L21" s="417">
        <f>+'8. sz. m._bev és kiad szakfelad'!L23</f>
        <v>0</v>
      </c>
      <c r="M21" s="64">
        <f>+'8. sz. m._bev és kiad szakfelad'!M23</f>
        <v>0</v>
      </c>
      <c r="N21" s="64">
        <f>+'8. sz. m._bev és kiad szakfelad'!N23</f>
        <v>400031</v>
      </c>
      <c r="O21" s="64">
        <f>+'8. sz. m._bev és kiad szakfelad'!O23</f>
        <v>0</v>
      </c>
      <c r="P21" s="64">
        <f>+'8. sz. m._bev és kiad szakfelad'!P23</f>
        <v>0</v>
      </c>
      <c r="Q21" s="64">
        <f>+'8. sz. m._bev és kiad szakfelad'!Q23</f>
        <v>0</v>
      </c>
      <c r="R21" s="64">
        <f>+'8. sz. m._bev és kiad szakfelad'!R23</f>
        <v>0</v>
      </c>
      <c r="S21" s="64">
        <f>+'8. sz. m._bev és kiad szakfelad'!S23</f>
        <v>0</v>
      </c>
      <c r="T21" s="64">
        <f>+'8. sz. m._bev és kiad szakfelad'!T23</f>
        <v>0</v>
      </c>
      <c r="U21" s="64">
        <f>+'8. sz. m._bev és kiad szakfelad'!U23</f>
        <v>0</v>
      </c>
      <c r="V21" s="417">
        <f>+'8. sz. m._bev és kiad szakfelad'!V23</f>
        <v>400031</v>
      </c>
    </row>
    <row r="22" spans="1:22" s="425" customFormat="1" ht="16.5" customHeight="1" thickBot="1">
      <c r="A22" s="595" t="s">
        <v>119</v>
      </c>
      <c r="B22" s="596"/>
      <c r="C22" s="596"/>
      <c r="D22" s="66">
        <f aca="true" t="shared" si="1" ref="D22:V22">SUM(D16:D21)</f>
        <v>193722</v>
      </c>
      <c r="E22" s="66">
        <f t="shared" si="1"/>
        <v>54577</v>
      </c>
      <c r="F22" s="66">
        <f t="shared" si="1"/>
        <v>171144</v>
      </c>
      <c r="G22" s="66">
        <f t="shared" si="1"/>
        <v>0</v>
      </c>
      <c r="H22" s="66">
        <f t="shared" si="1"/>
        <v>0</v>
      </c>
      <c r="I22" s="66">
        <f t="shared" si="1"/>
        <v>10707</v>
      </c>
      <c r="J22" s="66">
        <f t="shared" si="1"/>
        <v>0</v>
      </c>
      <c r="K22" s="66">
        <f t="shared" si="1"/>
        <v>0</v>
      </c>
      <c r="L22" s="66">
        <f t="shared" si="1"/>
        <v>430150</v>
      </c>
      <c r="M22" s="66">
        <f t="shared" si="1"/>
        <v>42340</v>
      </c>
      <c r="N22" s="66">
        <f t="shared" si="1"/>
        <v>400031</v>
      </c>
      <c r="O22" s="66">
        <f t="shared" si="1"/>
        <v>0</v>
      </c>
      <c r="P22" s="66">
        <f t="shared" si="1"/>
        <v>0</v>
      </c>
      <c r="Q22" s="66">
        <f t="shared" si="1"/>
        <v>0</v>
      </c>
      <c r="R22" s="66">
        <f t="shared" si="1"/>
        <v>0</v>
      </c>
      <c r="S22" s="66">
        <f t="shared" si="1"/>
        <v>0</v>
      </c>
      <c r="T22" s="66">
        <f t="shared" si="1"/>
        <v>0</v>
      </c>
      <c r="U22" s="66">
        <f t="shared" si="1"/>
        <v>0</v>
      </c>
      <c r="V22" s="66">
        <f t="shared" si="1"/>
        <v>442371</v>
      </c>
    </row>
    <row r="23" spans="1:22" s="424" customFormat="1" ht="15.75">
      <c r="A23" s="602" t="s">
        <v>108</v>
      </c>
      <c r="B23" s="603"/>
      <c r="C23" s="603"/>
      <c r="D23" s="65"/>
      <c r="E23" s="65"/>
      <c r="F23" s="65"/>
      <c r="G23" s="65"/>
      <c r="H23" s="65"/>
      <c r="I23" s="65"/>
      <c r="J23" s="65"/>
      <c r="K23" s="65"/>
      <c r="L23" s="418"/>
      <c r="M23" s="65"/>
      <c r="N23" s="65"/>
      <c r="O23" s="65"/>
      <c r="P23" s="65"/>
      <c r="Q23" s="65"/>
      <c r="R23" s="65"/>
      <c r="S23" s="65"/>
      <c r="T23" s="65"/>
      <c r="U23" s="65"/>
      <c r="V23" s="418"/>
    </row>
    <row r="24" spans="1:22" s="424" customFormat="1" ht="15.75">
      <c r="A24" s="55"/>
      <c r="B24" s="57" t="s">
        <v>28</v>
      </c>
      <c r="C24" s="74" t="s">
        <v>75</v>
      </c>
      <c r="D24" s="64">
        <f>+'8. sz. m._bev és kiad szakfelad'!D26</f>
        <v>94266</v>
      </c>
      <c r="E24" s="64">
        <f>+'8. sz. m._bev és kiad szakfelad'!E26</f>
        <v>29486</v>
      </c>
      <c r="F24" s="64">
        <f>+'8. sz. m._bev és kiad szakfelad'!F26</f>
        <v>16625</v>
      </c>
      <c r="G24" s="64">
        <f>+'8. sz. m._bev és kiad szakfelad'!G26</f>
        <v>0</v>
      </c>
      <c r="H24" s="64">
        <f>+'8. sz. m._bev és kiad szakfelad'!H26</f>
        <v>0</v>
      </c>
      <c r="I24" s="64">
        <f>+'8. sz. m._bev és kiad szakfelad'!I26</f>
        <v>2160</v>
      </c>
      <c r="J24" s="64">
        <f>+'8. sz. m._bev és kiad szakfelad'!J26</f>
        <v>0</v>
      </c>
      <c r="K24" s="64">
        <f>+'8. sz. m._bev és kiad szakfelad'!K26</f>
        <v>0</v>
      </c>
      <c r="L24" s="417">
        <f>+'8. sz. m._bev és kiad szakfelad'!L26</f>
        <v>142537</v>
      </c>
      <c r="M24" s="64">
        <f>+'8. sz. m._bev és kiad szakfelad'!M26</f>
        <v>0</v>
      </c>
      <c r="N24" s="64">
        <f>+'8. sz. m._bev és kiad szakfelad'!N26</f>
        <v>0</v>
      </c>
      <c r="O24" s="64">
        <f>+'8. sz. m._bev és kiad szakfelad'!O26</f>
        <v>0</v>
      </c>
      <c r="P24" s="64">
        <f>+'8. sz. m._bev és kiad szakfelad'!P26</f>
        <v>0</v>
      </c>
      <c r="Q24" s="64">
        <f>+'8. sz. m._bev és kiad szakfelad'!Q26</f>
        <v>0</v>
      </c>
      <c r="R24" s="64">
        <f>+'8. sz. m._bev és kiad szakfelad'!R26</f>
        <v>0</v>
      </c>
      <c r="S24" s="64">
        <f>+'8. sz. m._bev és kiad szakfelad'!S26</f>
        <v>0</v>
      </c>
      <c r="T24" s="64">
        <f>+'8. sz. m._bev és kiad szakfelad'!T26</f>
        <v>0</v>
      </c>
      <c r="U24" s="64">
        <f>+'8. sz. m._bev és kiad szakfelad'!U26</f>
        <v>0</v>
      </c>
      <c r="V24" s="417">
        <f aca="true" t="shared" si="2" ref="V24:V29">SUM(M24:U24)</f>
        <v>0</v>
      </c>
    </row>
    <row r="25" spans="1:22" s="424" customFormat="1" ht="15.75">
      <c r="A25" s="55"/>
      <c r="B25" s="57" t="s">
        <v>109</v>
      </c>
      <c r="C25" s="74" t="s">
        <v>114</v>
      </c>
      <c r="D25" s="64">
        <f>+'8. sz. m._bev és kiad szakfelad'!D27</f>
        <v>2033</v>
      </c>
      <c r="E25" s="64">
        <f>+'8. sz. m._bev és kiad szakfelad'!E27</f>
        <v>509</v>
      </c>
      <c r="F25" s="64">
        <f>+'8. sz. m._bev és kiad szakfelad'!F27</f>
        <v>225</v>
      </c>
      <c r="G25" s="64">
        <f>+'8. sz. m._bev és kiad szakfelad'!G27</f>
        <v>0</v>
      </c>
      <c r="H25" s="64">
        <f>+'8. sz. m._bev és kiad szakfelad'!H27</f>
        <v>0</v>
      </c>
      <c r="I25" s="64">
        <f>+'8. sz. m._bev és kiad szakfelad'!I27</f>
        <v>0</v>
      </c>
      <c r="J25" s="64">
        <f>+'8. sz. m._bev és kiad szakfelad'!J27</f>
        <v>0</v>
      </c>
      <c r="K25" s="64">
        <f>+'8. sz. m._bev és kiad szakfelad'!K27</f>
        <v>0</v>
      </c>
      <c r="L25" s="417">
        <f>+'8. sz. m._bev és kiad szakfelad'!L27</f>
        <v>2767</v>
      </c>
      <c r="M25" s="64">
        <f>+'8. sz. m._bev és kiad szakfelad'!M27</f>
        <v>0</v>
      </c>
      <c r="N25" s="64">
        <f>+'8. sz. m._bev és kiad szakfelad'!N27</f>
        <v>0</v>
      </c>
      <c r="O25" s="64">
        <f>+'8. sz. m._bev és kiad szakfelad'!O27</f>
        <v>0</v>
      </c>
      <c r="P25" s="64">
        <f>+'8. sz. m._bev és kiad szakfelad'!P27</f>
        <v>0</v>
      </c>
      <c r="Q25" s="64">
        <f>+'8. sz. m._bev és kiad szakfelad'!Q27</f>
        <v>0</v>
      </c>
      <c r="R25" s="64">
        <f>+'8. sz. m._bev és kiad szakfelad'!R27</f>
        <v>0</v>
      </c>
      <c r="S25" s="64">
        <f>+'8. sz. m._bev és kiad szakfelad'!S27</f>
        <v>0</v>
      </c>
      <c r="T25" s="64">
        <f>+'8. sz. m._bev és kiad szakfelad'!T27</f>
        <v>0</v>
      </c>
      <c r="U25" s="64">
        <f>+'8. sz. m._bev és kiad szakfelad'!U27</f>
        <v>0</v>
      </c>
      <c r="V25" s="417">
        <f t="shared" si="2"/>
        <v>0</v>
      </c>
    </row>
    <row r="26" spans="1:22" s="424" customFormat="1" ht="15.75">
      <c r="A26" s="55"/>
      <c r="B26" s="73" t="s">
        <v>435</v>
      </c>
      <c r="C26" s="73" t="s">
        <v>436</v>
      </c>
      <c r="D26" s="64">
        <f>+'8. sz. m._bev és kiad szakfelad'!D28</f>
        <v>16259</v>
      </c>
      <c r="E26" s="64">
        <f>+'8. sz. m._bev és kiad szakfelad'!E28</f>
        <v>4145</v>
      </c>
      <c r="F26" s="64">
        <f>+'8. sz. m._bev és kiad szakfelad'!F28</f>
        <v>9723</v>
      </c>
      <c r="G26" s="64">
        <f>+'8. sz. m._bev és kiad szakfelad'!G28</f>
        <v>720</v>
      </c>
      <c r="H26" s="64">
        <f>+'8. sz. m._bev és kiad szakfelad'!H28</f>
        <v>0</v>
      </c>
      <c r="I26" s="64">
        <f>+'8. sz. m._bev és kiad szakfelad'!I28</f>
        <v>280</v>
      </c>
      <c r="J26" s="64">
        <f>+'8. sz. m._bev és kiad szakfelad'!J28</f>
        <v>0</v>
      </c>
      <c r="K26" s="64">
        <f>+'8. sz. m._bev és kiad szakfelad'!K28</f>
        <v>0</v>
      </c>
      <c r="L26" s="417">
        <f>+'8. sz. m._bev és kiad szakfelad'!L28</f>
        <v>31127</v>
      </c>
      <c r="M26" s="64">
        <f>+'8. sz. m._bev és kiad szakfelad'!M28</f>
        <v>0</v>
      </c>
      <c r="N26" s="64">
        <f>+'8. sz. m._bev és kiad szakfelad'!N28</f>
        <v>0</v>
      </c>
      <c r="O26" s="64">
        <f>+'8. sz. m._bev és kiad szakfelad'!O28</f>
        <v>0</v>
      </c>
      <c r="P26" s="64">
        <f>+'8. sz. m._bev és kiad szakfelad'!P28</f>
        <v>0</v>
      </c>
      <c r="Q26" s="64">
        <f>+'8. sz. m._bev és kiad szakfelad'!Q28</f>
        <v>0</v>
      </c>
      <c r="R26" s="64">
        <f>+'8. sz. m._bev és kiad szakfelad'!R28</f>
        <v>0</v>
      </c>
      <c r="S26" s="64">
        <f>+'8. sz. m._bev és kiad szakfelad'!S28</f>
        <v>0</v>
      </c>
      <c r="T26" s="64">
        <f>+'8. sz. m._bev és kiad szakfelad'!T28</f>
        <v>0</v>
      </c>
      <c r="U26" s="64">
        <f>+'8. sz. m._bev és kiad szakfelad'!U28</f>
        <v>0</v>
      </c>
      <c r="V26" s="417">
        <f t="shared" si="2"/>
        <v>0</v>
      </c>
    </row>
    <row r="27" spans="1:22" s="424" customFormat="1" ht="15.75">
      <c r="A27" s="56"/>
      <c r="B27" s="73" t="s">
        <v>110</v>
      </c>
      <c r="C27" s="73" t="s">
        <v>115</v>
      </c>
      <c r="D27" s="64">
        <f>+'8. sz. m._bev és kiad szakfelad'!D29</f>
        <v>983</v>
      </c>
      <c r="E27" s="64">
        <f>+'8. sz. m._bev és kiad szakfelad'!E29</f>
        <v>265</v>
      </c>
      <c r="F27" s="64">
        <f>+'8. sz. m._bev és kiad szakfelad'!F29</f>
        <v>625</v>
      </c>
      <c r="G27" s="64">
        <f>+'8. sz. m._bev és kiad szakfelad'!G29</f>
        <v>0</v>
      </c>
      <c r="H27" s="64">
        <f>+'8. sz. m._bev és kiad szakfelad'!H29</f>
        <v>0</v>
      </c>
      <c r="I27" s="64">
        <f>+'8. sz. m._bev és kiad szakfelad'!I29</f>
        <v>0</v>
      </c>
      <c r="J27" s="64">
        <f>+'8. sz. m._bev és kiad szakfelad'!J29</f>
        <v>0</v>
      </c>
      <c r="K27" s="64">
        <f>+'8. sz. m._bev és kiad szakfelad'!K29</f>
        <v>0</v>
      </c>
      <c r="L27" s="417">
        <f>+'8. sz. m._bev és kiad szakfelad'!L29</f>
        <v>1873</v>
      </c>
      <c r="M27" s="64">
        <f>+'8. sz. m._bev és kiad szakfelad'!M29</f>
        <v>0</v>
      </c>
      <c r="N27" s="64">
        <f>+'8. sz. m._bev és kiad szakfelad'!N29</f>
        <v>0</v>
      </c>
      <c r="O27" s="64">
        <f>+'8. sz. m._bev és kiad szakfelad'!O29</f>
        <v>0</v>
      </c>
      <c r="P27" s="64">
        <f>+'8. sz. m._bev és kiad szakfelad'!P29</f>
        <v>0</v>
      </c>
      <c r="Q27" s="64">
        <f>+'8. sz. m._bev és kiad szakfelad'!Q29</f>
        <v>0</v>
      </c>
      <c r="R27" s="64">
        <f>+'8. sz. m._bev és kiad szakfelad'!R29</f>
        <v>0</v>
      </c>
      <c r="S27" s="64">
        <f>+'8. sz. m._bev és kiad szakfelad'!S29</f>
        <v>0</v>
      </c>
      <c r="T27" s="64">
        <f>+'8. sz. m._bev és kiad szakfelad'!T29</f>
        <v>0</v>
      </c>
      <c r="U27" s="64">
        <f>+'8. sz. m._bev és kiad szakfelad'!U29</f>
        <v>0</v>
      </c>
      <c r="V27" s="417">
        <f t="shared" si="2"/>
        <v>0</v>
      </c>
    </row>
    <row r="28" spans="1:22" s="424" customFormat="1" ht="15.75">
      <c r="A28" s="56"/>
      <c r="B28" s="62" t="s">
        <v>27</v>
      </c>
      <c r="C28" s="77" t="s">
        <v>12</v>
      </c>
      <c r="D28" s="64">
        <f>+'8. sz. m._bev és kiad szakfelad'!D30</f>
        <v>75663</v>
      </c>
      <c r="E28" s="64">
        <f>+'8. sz. m._bev és kiad szakfelad'!E30</f>
        <v>20433</v>
      </c>
      <c r="F28" s="64">
        <f>+'8. sz. m._bev és kiad szakfelad'!F30</f>
        <v>17802</v>
      </c>
      <c r="G28" s="64">
        <f>+'8. sz. m._bev és kiad szakfelad'!G30</f>
        <v>0</v>
      </c>
      <c r="H28" s="64">
        <f>+'8. sz. m._bev és kiad szakfelad'!H30</f>
        <v>0</v>
      </c>
      <c r="I28" s="64">
        <f>+'8. sz. m._bev és kiad szakfelad'!I30</f>
        <v>2160</v>
      </c>
      <c r="J28" s="64">
        <f>+'8. sz. m._bev és kiad szakfelad'!J30</f>
        <v>0</v>
      </c>
      <c r="K28" s="64">
        <f>+'8. sz. m._bev és kiad szakfelad'!K30</f>
        <v>0</v>
      </c>
      <c r="L28" s="417">
        <f>+'8. sz. m._bev és kiad szakfelad'!L30</f>
        <v>116058</v>
      </c>
      <c r="M28" s="64">
        <f>+'8. sz. m._bev és kiad szakfelad'!M30</f>
        <v>0</v>
      </c>
      <c r="N28" s="64">
        <f>+'8. sz. m._bev és kiad szakfelad'!N30</f>
        <v>0</v>
      </c>
      <c r="O28" s="64">
        <f>+'8. sz. m._bev és kiad szakfelad'!O30</f>
        <v>0</v>
      </c>
      <c r="P28" s="64">
        <f>+'8. sz. m._bev és kiad szakfelad'!P30</f>
        <v>0</v>
      </c>
      <c r="Q28" s="64">
        <f>+'8. sz. m._bev és kiad szakfelad'!Q30</f>
        <v>0</v>
      </c>
      <c r="R28" s="64">
        <f>+'8. sz. m._bev és kiad szakfelad'!R30</f>
        <v>0</v>
      </c>
      <c r="S28" s="64">
        <f>+'8. sz. m._bev és kiad szakfelad'!S30</f>
        <v>0</v>
      </c>
      <c r="T28" s="64">
        <f>+'8. sz. m._bev és kiad szakfelad'!T30</f>
        <v>0</v>
      </c>
      <c r="U28" s="64">
        <f>+'8. sz. m._bev és kiad szakfelad'!U30</f>
        <v>0</v>
      </c>
      <c r="V28" s="417">
        <f t="shared" si="2"/>
        <v>0</v>
      </c>
    </row>
    <row r="29" spans="1:22" s="424" customFormat="1" ht="32.25" thickBot="1">
      <c r="A29" s="60"/>
      <c r="B29" s="57" t="s">
        <v>419</v>
      </c>
      <c r="C29" s="73" t="s">
        <v>107</v>
      </c>
      <c r="D29" s="64">
        <f>+'8. sz. m._bev és kiad szakfelad'!D31</f>
        <v>0</v>
      </c>
      <c r="E29" s="64">
        <f>+'8. sz. m._bev és kiad szakfelad'!E31</f>
        <v>0</v>
      </c>
      <c r="F29" s="64">
        <f>+'8. sz. m._bev és kiad szakfelad'!F31</f>
        <v>0</v>
      </c>
      <c r="G29" s="64">
        <f>+'8. sz. m._bev és kiad szakfelad'!G31</f>
        <v>0</v>
      </c>
      <c r="H29" s="64">
        <f>+'8. sz. m._bev és kiad szakfelad'!H31</f>
        <v>0</v>
      </c>
      <c r="I29" s="64">
        <f>+'8. sz. m._bev és kiad szakfelad'!I31</f>
        <v>0</v>
      </c>
      <c r="J29" s="64">
        <f>+'8. sz. m._bev és kiad szakfelad'!J31</f>
        <v>0</v>
      </c>
      <c r="K29" s="64">
        <f>+'8. sz. m._bev és kiad szakfelad'!K31</f>
        <v>0</v>
      </c>
      <c r="L29" s="417">
        <f>+'8. sz. m._bev és kiad szakfelad'!L31</f>
        <v>0</v>
      </c>
      <c r="M29" s="64">
        <f>+'8. sz. m._bev és kiad szakfelad'!M31</f>
        <v>0</v>
      </c>
      <c r="N29" s="64">
        <f>+'8. sz. m._bev és kiad szakfelad'!N31</f>
        <v>294362</v>
      </c>
      <c r="O29" s="64">
        <f>+'8. sz. m._bev és kiad szakfelad'!O31</f>
        <v>0</v>
      </c>
      <c r="P29" s="64">
        <f>+'8. sz. m._bev és kiad szakfelad'!P31</f>
        <v>0</v>
      </c>
      <c r="Q29" s="64">
        <f>+'8. sz. m._bev és kiad szakfelad'!Q31</f>
        <v>0</v>
      </c>
      <c r="R29" s="64">
        <f>+'8. sz. m._bev és kiad szakfelad'!R31</f>
        <v>0</v>
      </c>
      <c r="S29" s="64">
        <f>+'8. sz. m._bev és kiad szakfelad'!S31</f>
        <v>0</v>
      </c>
      <c r="T29" s="64">
        <f>+'8. sz. m._bev és kiad szakfelad'!T31</f>
        <v>0</v>
      </c>
      <c r="U29" s="64">
        <f>+'8. sz. m._bev és kiad szakfelad'!U31</f>
        <v>0</v>
      </c>
      <c r="V29" s="419">
        <f t="shared" si="2"/>
        <v>294362</v>
      </c>
    </row>
    <row r="30" spans="1:22" s="425" customFormat="1" ht="16.5" customHeight="1" thickBot="1">
      <c r="A30" s="595" t="s">
        <v>120</v>
      </c>
      <c r="B30" s="596"/>
      <c r="C30" s="596"/>
      <c r="D30" s="66">
        <f>SUM(D24:D29)</f>
        <v>189204</v>
      </c>
      <c r="E30" s="66">
        <f>SUM(E24:E29)</f>
        <v>54838</v>
      </c>
      <c r="F30" s="66">
        <f>SUM(F24:F29)</f>
        <v>45000</v>
      </c>
      <c r="G30" s="66">
        <f>SUM(G24:G29)</f>
        <v>720</v>
      </c>
      <c r="H30" s="66">
        <f>SUM(H24:H29)</f>
        <v>0</v>
      </c>
      <c r="I30" s="66">
        <f aca="true" t="shared" si="3" ref="I30:U30">SUM(I24:I29)</f>
        <v>4600</v>
      </c>
      <c r="J30" s="66">
        <f t="shared" si="3"/>
        <v>0</v>
      </c>
      <c r="K30" s="66">
        <f t="shared" si="3"/>
        <v>0</v>
      </c>
      <c r="L30" s="66">
        <f t="shared" si="3"/>
        <v>294362</v>
      </c>
      <c r="M30" s="66">
        <f t="shared" si="3"/>
        <v>0</v>
      </c>
      <c r="N30" s="66">
        <f t="shared" si="3"/>
        <v>294362</v>
      </c>
      <c r="O30" s="66">
        <f t="shared" si="3"/>
        <v>0</v>
      </c>
      <c r="P30" s="66">
        <f t="shared" si="3"/>
        <v>0</v>
      </c>
      <c r="Q30" s="66">
        <f t="shared" si="3"/>
        <v>0</v>
      </c>
      <c r="R30" s="66">
        <f t="shared" si="3"/>
        <v>0</v>
      </c>
      <c r="S30" s="66">
        <f t="shared" si="3"/>
        <v>0</v>
      </c>
      <c r="T30" s="66">
        <f t="shared" si="3"/>
        <v>0</v>
      </c>
      <c r="U30" s="66">
        <f t="shared" si="3"/>
        <v>0</v>
      </c>
      <c r="V30" s="70">
        <f>SUM(V24:V29)</f>
        <v>294362</v>
      </c>
    </row>
    <row r="31" spans="1:22" s="424" customFormat="1" ht="31.5" customHeight="1" thickBot="1">
      <c r="A31" s="599" t="s">
        <v>122</v>
      </c>
      <c r="B31" s="600"/>
      <c r="C31" s="601"/>
      <c r="D31" s="67">
        <f aca="true" t="shared" si="4" ref="D31:V31">D22+D30+D13</f>
        <v>382926</v>
      </c>
      <c r="E31" s="67">
        <f t="shared" si="4"/>
        <v>109415</v>
      </c>
      <c r="F31" s="67">
        <f t="shared" si="4"/>
        <v>229651</v>
      </c>
      <c r="G31" s="67">
        <f t="shared" si="4"/>
        <v>720</v>
      </c>
      <c r="H31" s="67">
        <f t="shared" si="4"/>
        <v>0</v>
      </c>
      <c r="I31" s="67">
        <f t="shared" si="4"/>
        <v>15307</v>
      </c>
      <c r="J31" s="67">
        <f t="shared" si="4"/>
        <v>0</v>
      </c>
      <c r="K31" s="67">
        <f t="shared" si="4"/>
        <v>0</v>
      </c>
      <c r="L31" s="67">
        <f t="shared" si="4"/>
        <v>738019</v>
      </c>
      <c r="M31" s="67">
        <f t="shared" si="4"/>
        <v>55347</v>
      </c>
      <c r="N31" s="67">
        <f t="shared" si="4"/>
        <v>694393</v>
      </c>
      <c r="O31" s="67">
        <f t="shared" si="4"/>
        <v>500</v>
      </c>
      <c r="P31" s="67">
        <f t="shared" si="4"/>
        <v>0</v>
      </c>
      <c r="Q31" s="67">
        <f t="shared" si="4"/>
        <v>0</v>
      </c>
      <c r="R31" s="67">
        <f t="shared" si="4"/>
        <v>0</v>
      </c>
      <c r="S31" s="67">
        <f t="shared" si="4"/>
        <v>0</v>
      </c>
      <c r="T31" s="67">
        <f t="shared" si="4"/>
        <v>0</v>
      </c>
      <c r="U31" s="67">
        <f t="shared" si="4"/>
        <v>0</v>
      </c>
      <c r="V31" s="67">
        <f t="shared" si="4"/>
        <v>750240</v>
      </c>
    </row>
    <row r="32" spans="1:22" s="424" customFormat="1" ht="15.75">
      <c r="A32" s="591" t="s">
        <v>31</v>
      </c>
      <c r="B32" s="592"/>
      <c r="C32" s="592"/>
      <c r="D32" s="65"/>
      <c r="E32" s="65"/>
      <c r="F32" s="65"/>
      <c r="G32" s="65"/>
      <c r="H32" s="65"/>
      <c r="I32" s="65"/>
      <c r="J32" s="65"/>
      <c r="K32" s="65"/>
      <c r="L32" s="418"/>
      <c r="M32" s="65"/>
      <c r="N32" s="65"/>
      <c r="O32" s="65"/>
      <c r="P32" s="65"/>
      <c r="Q32" s="65"/>
      <c r="R32" s="65"/>
      <c r="S32" s="65"/>
      <c r="T32" s="65"/>
      <c r="U32" s="65"/>
      <c r="V32" s="418"/>
    </row>
    <row r="33" spans="1:22" s="424" customFormat="1" ht="15.75">
      <c r="A33" s="593" t="s">
        <v>77</v>
      </c>
      <c r="B33" s="594"/>
      <c r="C33" s="594"/>
      <c r="D33" s="65"/>
      <c r="E33" s="65"/>
      <c r="F33" s="65"/>
      <c r="G33" s="65"/>
      <c r="H33" s="65"/>
      <c r="I33" s="65"/>
      <c r="J33" s="65"/>
      <c r="K33" s="65"/>
      <c r="L33" s="418"/>
      <c r="M33" s="65"/>
      <c r="N33" s="65"/>
      <c r="O33" s="65"/>
      <c r="P33" s="65"/>
      <c r="Q33" s="65"/>
      <c r="R33" s="65"/>
      <c r="S33" s="65"/>
      <c r="T33" s="65"/>
      <c r="U33" s="65"/>
      <c r="V33" s="418"/>
    </row>
    <row r="34" spans="1:22" s="424" customFormat="1" ht="16.5" thickBot="1">
      <c r="A34" s="99"/>
      <c r="B34" s="73"/>
      <c r="C34" s="100"/>
      <c r="D34" s="64"/>
      <c r="E34" s="64"/>
      <c r="F34" s="64"/>
      <c r="G34" s="64"/>
      <c r="H34" s="64"/>
      <c r="I34" s="64"/>
      <c r="J34" s="64"/>
      <c r="K34" s="64"/>
      <c r="L34" s="417">
        <f>SUM(D34:K34)</f>
        <v>0</v>
      </c>
      <c r="M34" s="64"/>
      <c r="N34" s="64"/>
      <c r="O34" s="64"/>
      <c r="P34" s="64"/>
      <c r="Q34" s="64"/>
      <c r="R34" s="64"/>
      <c r="S34" s="64"/>
      <c r="T34" s="64"/>
      <c r="U34" s="64"/>
      <c r="V34" s="417"/>
    </row>
    <row r="35" spans="1:22" s="424" customFormat="1" ht="16.5" thickBot="1">
      <c r="A35" s="563" t="s">
        <v>80</v>
      </c>
      <c r="B35" s="564"/>
      <c r="C35" s="564"/>
      <c r="D35" s="75">
        <f aca="true" t="shared" si="5" ref="D35:V35">SUM(D34:D34)</f>
        <v>0</v>
      </c>
      <c r="E35" s="75">
        <f t="shared" si="5"/>
        <v>0</v>
      </c>
      <c r="F35" s="75">
        <f t="shared" si="5"/>
        <v>0</v>
      </c>
      <c r="G35" s="75">
        <f t="shared" si="5"/>
        <v>0</v>
      </c>
      <c r="H35" s="75">
        <f t="shared" si="5"/>
        <v>0</v>
      </c>
      <c r="I35" s="75">
        <f t="shared" si="5"/>
        <v>0</v>
      </c>
      <c r="J35" s="75">
        <f t="shared" si="5"/>
        <v>0</v>
      </c>
      <c r="K35" s="75">
        <f t="shared" si="5"/>
        <v>0</v>
      </c>
      <c r="L35" s="75">
        <f t="shared" si="5"/>
        <v>0</v>
      </c>
      <c r="M35" s="75">
        <f t="shared" si="5"/>
        <v>0</v>
      </c>
      <c r="N35" s="75">
        <f t="shared" si="5"/>
        <v>0</v>
      </c>
      <c r="O35" s="75">
        <f t="shared" si="5"/>
        <v>0</v>
      </c>
      <c r="P35" s="75">
        <f t="shared" si="5"/>
        <v>0</v>
      </c>
      <c r="Q35" s="75">
        <f t="shared" si="5"/>
        <v>0</v>
      </c>
      <c r="R35" s="75">
        <f t="shared" si="5"/>
        <v>0</v>
      </c>
      <c r="S35" s="75">
        <f t="shared" si="5"/>
        <v>0</v>
      </c>
      <c r="T35" s="75">
        <f t="shared" si="5"/>
        <v>0</v>
      </c>
      <c r="U35" s="75">
        <f t="shared" si="5"/>
        <v>0</v>
      </c>
      <c r="V35" s="75">
        <f t="shared" si="5"/>
        <v>0</v>
      </c>
    </row>
    <row r="36" spans="1:22" s="424" customFormat="1" ht="15.75">
      <c r="A36" s="591" t="s">
        <v>21</v>
      </c>
      <c r="B36" s="592"/>
      <c r="C36" s="592"/>
      <c r="D36" s="65"/>
      <c r="E36" s="65"/>
      <c r="F36" s="65"/>
      <c r="G36" s="65"/>
      <c r="H36" s="65"/>
      <c r="I36" s="65"/>
      <c r="J36" s="65"/>
      <c r="K36" s="65"/>
      <c r="L36" s="418"/>
      <c r="M36" s="65"/>
      <c r="N36" s="65"/>
      <c r="O36" s="65"/>
      <c r="P36" s="65"/>
      <c r="Q36" s="65"/>
      <c r="R36" s="65"/>
      <c r="S36" s="65"/>
      <c r="T36" s="65"/>
      <c r="U36" s="65"/>
      <c r="V36" s="418"/>
    </row>
    <row r="37" spans="1:22" s="424" customFormat="1" ht="16.5" customHeight="1">
      <c r="A37" s="565" t="s">
        <v>116</v>
      </c>
      <c r="B37" s="566"/>
      <c r="C37" s="566"/>
      <c r="D37" s="64"/>
      <c r="E37" s="64"/>
      <c r="F37" s="64"/>
      <c r="G37" s="64"/>
      <c r="H37" s="64"/>
      <c r="I37" s="64"/>
      <c r="J37" s="64"/>
      <c r="K37" s="64"/>
      <c r="L37" s="417"/>
      <c r="M37" s="64"/>
      <c r="N37" s="64"/>
      <c r="O37" s="64"/>
      <c r="P37" s="64"/>
      <c r="Q37" s="64"/>
      <c r="R37" s="64"/>
      <c r="S37" s="64"/>
      <c r="T37" s="64"/>
      <c r="U37" s="64"/>
      <c r="V37" s="417"/>
    </row>
    <row r="38" spans="1:22" s="424" customFormat="1" ht="15.75">
      <c r="A38" s="60"/>
      <c r="B38" s="62" t="s">
        <v>112</v>
      </c>
      <c r="C38" s="62" t="s">
        <v>113</v>
      </c>
      <c r="D38" s="68">
        <f>'8. sz. m._bev és kiad szakfelad'!D15</f>
        <v>0</v>
      </c>
      <c r="E38" s="68">
        <f>'8. sz. m._bev és kiad szakfelad'!E15</f>
        <v>0</v>
      </c>
      <c r="F38" s="68">
        <f>'8. sz. m._bev és kiad szakfelad'!F15</f>
        <v>0</v>
      </c>
      <c r="G38" s="68">
        <f>'8. sz. m._bev és kiad szakfelad'!G15</f>
        <v>0</v>
      </c>
      <c r="H38" s="68">
        <f>'8. sz. m._bev és kiad szakfelad'!H15</f>
        <v>0</v>
      </c>
      <c r="I38" s="68">
        <f>'8. sz. m._bev és kiad szakfelad'!I15</f>
        <v>0</v>
      </c>
      <c r="J38" s="68">
        <f>'8. sz. m._bev és kiad szakfelad'!J15</f>
        <v>0</v>
      </c>
      <c r="K38" s="68">
        <f>'8. sz. m._bev és kiad szakfelad'!K15</f>
        <v>0</v>
      </c>
      <c r="L38" s="410">
        <f>'8. sz. m._bev és kiad szakfelad'!L15</f>
        <v>0</v>
      </c>
      <c r="M38" s="68">
        <f>'8. sz. m._bev és kiad szakfelad'!M15</f>
        <v>0</v>
      </c>
      <c r="N38" s="68">
        <f>'8. sz. m._bev és kiad szakfelad'!N15</f>
        <v>0</v>
      </c>
      <c r="O38" s="68">
        <f>'8. sz. m._bev és kiad szakfelad'!O15</f>
        <v>0</v>
      </c>
      <c r="P38" s="68">
        <f>'8. sz. m._bev és kiad szakfelad'!P15</f>
        <v>0</v>
      </c>
      <c r="Q38" s="68">
        <f>'8. sz. m._bev és kiad szakfelad'!Q15</f>
        <v>0</v>
      </c>
      <c r="R38" s="68">
        <f>'8. sz. m._bev és kiad szakfelad'!R15</f>
        <v>0</v>
      </c>
      <c r="S38" s="68">
        <f>'8. sz. m._bev és kiad szakfelad'!S15</f>
        <v>0</v>
      </c>
      <c r="T38" s="68">
        <f>'8. sz. m._bev és kiad szakfelad'!T15</f>
        <v>0</v>
      </c>
      <c r="U38" s="68">
        <f>'8. sz. m._bev és kiad szakfelad'!U15</f>
        <v>0</v>
      </c>
      <c r="V38" s="410">
        <f>'8. sz. m._bev és kiad szakfelad'!V15</f>
        <v>0</v>
      </c>
    </row>
    <row r="39" spans="1:22" s="424" customFormat="1" ht="15.75">
      <c r="A39" s="55"/>
      <c r="B39" s="57" t="s">
        <v>29</v>
      </c>
      <c r="C39" s="73" t="s">
        <v>104</v>
      </c>
      <c r="D39" s="64">
        <f>+'8. sz. m._bev és kiad szakfelad'!D21</f>
        <v>10784</v>
      </c>
      <c r="E39" s="64">
        <f>+'8. sz. m._bev és kiad szakfelad'!E21</f>
        <v>2914</v>
      </c>
      <c r="F39" s="64">
        <f>+'8. sz. m._bev és kiad szakfelad'!F21</f>
        <v>1511</v>
      </c>
      <c r="G39" s="64">
        <f>+'8. sz. m._bev és kiad szakfelad'!G21</f>
        <v>0</v>
      </c>
      <c r="H39" s="64">
        <f>+'8. sz. m._bev és kiad szakfelad'!H21</f>
        <v>0</v>
      </c>
      <c r="I39" s="64">
        <f>+'8. sz. m._bev és kiad szakfelad'!I21</f>
        <v>229</v>
      </c>
      <c r="J39" s="64">
        <f>+'8. sz. m._bev és kiad szakfelad'!J21</f>
        <v>0</v>
      </c>
      <c r="K39" s="64">
        <f>+'8. sz. m._bev és kiad szakfelad'!K21</f>
        <v>0</v>
      </c>
      <c r="L39" s="417">
        <f>+'8. sz. m._bev és kiad szakfelad'!L21</f>
        <v>15438</v>
      </c>
      <c r="M39" s="64">
        <f>+'8. sz. m._bev és kiad szakfelad'!M21</f>
        <v>13057</v>
      </c>
      <c r="N39" s="64">
        <f>+'8. sz. m._bev és kiad szakfelad'!N21</f>
        <v>0</v>
      </c>
      <c r="O39" s="64">
        <f>+'8. sz. m._bev és kiad szakfelad'!O21</f>
        <v>0</v>
      </c>
      <c r="P39" s="64">
        <f>+'8. sz. m._bev és kiad szakfelad'!P21</f>
        <v>0</v>
      </c>
      <c r="Q39" s="64">
        <f>+'8. sz. m._bev és kiad szakfelad'!Q21</f>
        <v>0</v>
      </c>
      <c r="R39" s="64">
        <f>+'8. sz. m._bev és kiad szakfelad'!R21</f>
        <v>0</v>
      </c>
      <c r="S39" s="64">
        <f>+'8. sz. m._bev és kiad szakfelad'!S21</f>
        <v>0</v>
      </c>
      <c r="T39" s="64">
        <f>+'8. sz. m._bev és kiad szakfelad'!T21</f>
        <v>0</v>
      </c>
      <c r="U39" s="64">
        <f>+'8. sz. m._bev és kiad szakfelad'!U21</f>
        <v>0</v>
      </c>
      <c r="V39" s="417">
        <f>+'8. sz. m._bev és kiad szakfelad'!V21</f>
        <v>13057</v>
      </c>
    </row>
    <row r="40" spans="1:22" s="424" customFormat="1" ht="48" thickBot="1">
      <c r="A40" s="56"/>
      <c r="B40" s="73" t="s">
        <v>103</v>
      </c>
      <c r="C40" s="73" t="s">
        <v>106</v>
      </c>
      <c r="D40" s="64">
        <f>+'8. sz. m._bev és kiad szakfelad'!D22</f>
        <v>6161</v>
      </c>
      <c r="E40" s="64">
        <f>+'8. sz. m._bev és kiad szakfelad'!E22</f>
        <v>1661</v>
      </c>
      <c r="F40" s="64">
        <f>+'8. sz. m._bev és kiad szakfelad'!F22</f>
        <v>1954</v>
      </c>
      <c r="G40" s="64">
        <f>+'8. sz. m._bev és kiad szakfelad'!G22</f>
        <v>0</v>
      </c>
      <c r="H40" s="64">
        <f>+'8. sz. m._bev és kiad szakfelad'!H22</f>
        <v>0</v>
      </c>
      <c r="I40" s="64">
        <f>+'8. sz. m._bev és kiad szakfelad'!I22</f>
        <v>64</v>
      </c>
      <c r="J40" s="64">
        <f>+'8. sz. m._bev és kiad szakfelad'!J22</f>
        <v>0</v>
      </c>
      <c r="K40" s="64">
        <f>+'8. sz. m._bev és kiad szakfelad'!K22</f>
        <v>0</v>
      </c>
      <c r="L40" s="417">
        <f>+'8. sz. m._bev és kiad szakfelad'!L22</f>
        <v>9840</v>
      </c>
      <c r="M40" s="64">
        <f>+'8. sz. m._bev és kiad szakfelad'!M22</f>
        <v>0</v>
      </c>
      <c r="N40" s="64">
        <f>+'8. sz. m._bev és kiad szakfelad'!N22</f>
        <v>0</v>
      </c>
      <c r="O40" s="64">
        <f>+'8. sz. m._bev és kiad szakfelad'!O22</f>
        <v>0</v>
      </c>
      <c r="P40" s="64">
        <f>+'8. sz. m._bev és kiad szakfelad'!P22</f>
        <v>0</v>
      </c>
      <c r="Q40" s="64">
        <f>+'8. sz. m._bev és kiad szakfelad'!Q22</f>
        <v>0</v>
      </c>
      <c r="R40" s="64">
        <f>+'8. sz. m._bev és kiad szakfelad'!R22</f>
        <v>0</v>
      </c>
      <c r="S40" s="64">
        <f>+'8. sz. m._bev és kiad szakfelad'!S22</f>
        <v>0</v>
      </c>
      <c r="T40" s="64">
        <f>+'8. sz. m._bev és kiad szakfelad'!T22</f>
        <v>0</v>
      </c>
      <c r="U40" s="64">
        <f>+'8. sz. m._bev és kiad szakfelad'!U22</f>
        <v>0</v>
      </c>
      <c r="V40" s="417">
        <f>+'8. sz. m._bev és kiad szakfelad'!V22</f>
        <v>0</v>
      </c>
    </row>
    <row r="41" spans="1:22" s="425" customFormat="1" ht="16.5" customHeight="1" thickBot="1">
      <c r="A41" s="595" t="s">
        <v>121</v>
      </c>
      <c r="B41" s="596"/>
      <c r="C41" s="596"/>
      <c r="D41" s="66">
        <f>D38</f>
        <v>0</v>
      </c>
      <c r="E41" s="66">
        <f aca="true" t="shared" si="6" ref="E41:U41">E38</f>
        <v>0</v>
      </c>
      <c r="F41" s="66">
        <f t="shared" si="6"/>
        <v>0</v>
      </c>
      <c r="G41" s="66">
        <f t="shared" si="6"/>
        <v>0</v>
      </c>
      <c r="H41" s="66">
        <f t="shared" si="6"/>
        <v>0</v>
      </c>
      <c r="I41" s="66">
        <f t="shared" si="6"/>
        <v>0</v>
      </c>
      <c r="J41" s="66">
        <f t="shared" si="6"/>
        <v>0</v>
      </c>
      <c r="K41" s="66">
        <f t="shared" si="6"/>
        <v>0</v>
      </c>
      <c r="L41" s="66">
        <f t="shared" si="6"/>
        <v>0</v>
      </c>
      <c r="M41" s="66">
        <f t="shared" si="6"/>
        <v>0</v>
      </c>
      <c r="N41" s="66">
        <f t="shared" si="6"/>
        <v>0</v>
      </c>
      <c r="O41" s="66">
        <f t="shared" si="6"/>
        <v>0</v>
      </c>
      <c r="P41" s="66">
        <f t="shared" si="6"/>
        <v>0</v>
      </c>
      <c r="Q41" s="66">
        <f t="shared" si="6"/>
        <v>0</v>
      </c>
      <c r="R41" s="66">
        <f t="shared" si="6"/>
        <v>0</v>
      </c>
      <c r="S41" s="66">
        <f t="shared" si="6"/>
        <v>0</v>
      </c>
      <c r="T41" s="66">
        <f t="shared" si="6"/>
        <v>0</v>
      </c>
      <c r="U41" s="66">
        <f t="shared" si="6"/>
        <v>0</v>
      </c>
      <c r="V41" s="66">
        <f>V39</f>
        <v>13057</v>
      </c>
    </row>
    <row r="42" spans="1:22" s="424" customFormat="1" ht="31.5" customHeight="1" thickBot="1">
      <c r="A42" s="589" t="s">
        <v>123</v>
      </c>
      <c r="B42" s="590"/>
      <c r="C42" s="590"/>
      <c r="D42" s="69">
        <f>D35+D41</f>
        <v>0</v>
      </c>
      <c r="E42" s="69">
        <f aca="true" t="shared" si="7" ref="E42:U42">E35+E41</f>
        <v>0</v>
      </c>
      <c r="F42" s="69">
        <f t="shared" si="7"/>
        <v>0</v>
      </c>
      <c r="G42" s="69">
        <f t="shared" si="7"/>
        <v>0</v>
      </c>
      <c r="H42" s="69">
        <f t="shared" si="7"/>
        <v>0</v>
      </c>
      <c r="I42" s="69">
        <f t="shared" si="7"/>
        <v>0</v>
      </c>
      <c r="J42" s="69">
        <f t="shared" si="7"/>
        <v>0</v>
      </c>
      <c r="K42" s="69">
        <f t="shared" si="7"/>
        <v>0</v>
      </c>
      <c r="L42" s="69">
        <f t="shared" si="7"/>
        <v>0</v>
      </c>
      <c r="M42" s="69">
        <f t="shared" si="7"/>
        <v>0</v>
      </c>
      <c r="N42" s="69">
        <f t="shared" si="7"/>
        <v>0</v>
      </c>
      <c r="O42" s="69">
        <f t="shared" si="7"/>
        <v>0</v>
      </c>
      <c r="P42" s="69">
        <f t="shared" si="7"/>
        <v>0</v>
      </c>
      <c r="Q42" s="69">
        <f t="shared" si="7"/>
        <v>0</v>
      </c>
      <c r="R42" s="69">
        <f t="shared" si="7"/>
        <v>0</v>
      </c>
      <c r="S42" s="69">
        <f t="shared" si="7"/>
        <v>0</v>
      </c>
      <c r="T42" s="69">
        <f t="shared" si="7"/>
        <v>0</v>
      </c>
      <c r="U42" s="69">
        <f t="shared" si="7"/>
        <v>0</v>
      </c>
      <c r="V42" s="69">
        <f>V35+V41</f>
        <v>13057</v>
      </c>
    </row>
    <row r="43" spans="1:22" s="424" customFormat="1" ht="31.5" customHeight="1" thickBot="1">
      <c r="A43" s="589" t="s">
        <v>124</v>
      </c>
      <c r="B43" s="590"/>
      <c r="C43" s="590"/>
      <c r="D43" s="67">
        <f aca="true" t="shared" si="8" ref="D43:U43">D31+D42</f>
        <v>382926</v>
      </c>
      <c r="E43" s="67">
        <f t="shared" si="8"/>
        <v>109415</v>
      </c>
      <c r="F43" s="67">
        <f t="shared" si="8"/>
        <v>229651</v>
      </c>
      <c r="G43" s="67">
        <f t="shared" si="8"/>
        <v>720</v>
      </c>
      <c r="H43" s="67">
        <f t="shared" si="8"/>
        <v>0</v>
      </c>
      <c r="I43" s="67">
        <f t="shared" si="8"/>
        <v>15307</v>
      </c>
      <c r="J43" s="67">
        <f t="shared" si="8"/>
        <v>0</v>
      </c>
      <c r="K43" s="67">
        <f t="shared" si="8"/>
        <v>0</v>
      </c>
      <c r="L43" s="67">
        <f t="shared" si="8"/>
        <v>738019</v>
      </c>
      <c r="M43" s="67">
        <f t="shared" si="8"/>
        <v>55347</v>
      </c>
      <c r="N43" s="67">
        <f t="shared" si="8"/>
        <v>694393</v>
      </c>
      <c r="O43" s="67">
        <f t="shared" si="8"/>
        <v>500</v>
      </c>
      <c r="P43" s="67">
        <f t="shared" si="8"/>
        <v>0</v>
      </c>
      <c r="Q43" s="67">
        <f t="shared" si="8"/>
        <v>0</v>
      </c>
      <c r="R43" s="67">
        <f t="shared" si="8"/>
        <v>0</v>
      </c>
      <c r="S43" s="67">
        <f t="shared" si="8"/>
        <v>0</v>
      </c>
      <c r="T43" s="67">
        <f t="shared" si="8"/>
        <v>0</v>
      </c>
      <c r="U43" s="67">
        <f t="shared" si="8"/>
        <v>0</v>
      </c>
      <c r="V43" s="67">
        <f>V31+V42</f>
        <v>763297</v>
      </c>
    </row>
    <row r="44" s="424" customFormat="1" ht="15.75"/>
    <row r="45" s="424" customFormat="1" ht="15.75"/>
    <row r="46" s="424" customFormat="1" ht="15.75"/>
    <row r="47" s="424" customFormat="1" ht="15.75"/>
    <row r="48" s="424" customFormat="1" ht="15.75"/>
    <row r="49" s="424" customFormat="1" ht="15.75"/>
    <row r="50" s="424" customFormat="1" ht="15.75"/>
    <row r="51" s="424" customFormat="1" ht="15.75"/>
    <row r="52" s="424" customFormat="1" ht="15.75"/>
    <row r="53" s="424" customFormat="1" ht="15.75"/>
    <row r="54" s="424" customFormat="1" ht="15.75"/>
    <row r="55" s="424" customFormat="1" ht="15.75"/>
    <row r="56" s="424" customFormat="1" ht="15.75"/>
    <row r="57" s="424" customFormat="1" ht="15.75"/>
    <row r="58" s="424" customFormat="1" ht="15.75"/>
    <row r="59" s="424" customFormat="1" ht="15.75"/>
    <row r="60" s="424" customFormat="1" ht="15.75"/>
    <row r="61" s="424" customFormat="1" ht="15.75"/>
    <row r="62" s="424" customFormat="1" ht="15.75"/>
    <row r="63" s="424" customFormat="1" ht="15.75"/>
    <row r="64" s="424" customFormat="1" ht="15.75"/>
    <row r="65" s="424" customFormat="1" ht="15.75"/>
    <row r="66" s="424" customFormat="1" ht="15.75"/>
    <row r="67" s="424" customFormat="1" ht="15.75"/>
    <row r="68" s="424" customFormat="1" ht="15.75"/>
    <row r="69" s="424" customFormat="1" ht="15.75"/>
    <row r="70" s="424" customFormat="1" ht="15.75"/>
    <row r="71" s="424" customFormat="1" ht="15.75"/>
    <row r="72" s="424" customFormat="1" ht="15.75"/>
    <row r="73" s="424" customFormat="1" ht="15.75"/>
    <row r="74" s="424" customFormat="1" ht="15.75"/>
    <row r="75" s="424" customFormat="1" ht="15.75"/>
    <row r="76" s="424" customFormat="1" ht="15.75"/>
    <row r="77" s="424" customFormat="1" ht="15.75"/>
    <row r="78" s="424" customFormat="1" ht="15.75"/>
    <row r="79" s="424" customFormat="1" ht="15.75"/>
    <row r="80" s="424" customFormat="1" ht="15.75"/>
    <row r="81" s="424" customFormat="1" ht="15.75"/>
    <row r="82" s="424" customFormat="1" ht="15.75"/>
    <row r="83" s="424" customFormat="1" ht="15.75"/>
    <row r="84" s="424" customFormat="1" ht="15.75"/>
    <row r="85" s="424" customFormat="1" ht="15.75"/>
    <row r="86" s="424" customFormat="1" ht="15.75"/>
    <row r="87" s="424" customFormat="1" ht="15.75"/>
    <row r="88" s="424" customFormat="1" ht="15.75"/>
    <row r="89" s="424" customFormat="1" ht="15.75"/>
    <row r="90" s="424" customFormat="1" ht="15.75"/>
    <row r="91" s="424" customFormat="1" ht="15.75"/>
    <row r="92" s="424" customFormat="1" ht="15.75"/>
    <row r="93" s="424" customFormat="1" ht="15.75"/>
    <row r="94" s="424" customFormat="1" ht="15.75"/>
    <row r="95" s="424" customFormat="1" ht="15.75"/>
    <row r="96" s="424" customFormat="1" ht="15.75"/>
    <row r="97" s="424" customFormat="1" ht="15.75"/>
    <row r="98" s="424" customFormat="1" ht="15.75"/>
    <row r="99" s="424" customFormat="1" ht="15.75"/>
    <row r="100" s="424" customFormat="1" ht="15.75"/>
    <row r="101" s="424" customFormat="1" ht="15.75"/>
    <row r="102" s="424" customFormat="1" ht="15.75"/>
    <row r="103" s="424" customFormat="1" ht="15.75"/>
    <row r="104" s="424" customFormat="1" ht="15.75"/>
    <row r="105" s="424" customFormat="1" ht="15.75"/>
    <row r="106" s="424" customFormat="1" ht="15.75"/>
    <row r="107" s="424" customFormat="1" ht="15.75"/>
    <row r="108" s="424" customFormat="1" ht="15.75"/>
    <row r="109" s="424" customFormat="1" ht="15.75"/>
    <row r="110" s="424" customFormat="1" ht="15.75"/>
    <row r="111" s="424" customFormat="1" ht="15.75"/>
    <row r="112" s="424" customFormat="1" ht="15.75"/>
    <row r="113" s="424" customFormat="1" ht="15.75"/>
    <row r="114" s="424" customFormat="1" ht="15.75"/>
    <row r="115" s="424" customFormat="1" ht="15.75"/>
    <row r="116" s="424" customFormat="1" ht="15.75"/>
    <row r="117" s="424" customFormat="1" ht="15.75"/>
    <row r="118" s="424" customFormat="1" ht="15.75"/>
    <row r="119" s="424" customFormat="1" ht="15.75"/>
    <row r="120" s="424" customFormat="1" ht="15.75"/>
    <row r="121" s="424" customFormat="1" ht="15.75"/>
    <row r="122" s="424" customFormat="1" ht="15.75"/>
    <row r="123" s="424" customFormat="1" ht="15.75"/>
    <row r="124" s="424" customFormat="1" ht="15.75"/>
    <row r="125" s="424" customFormat="1" ht="15.75"/>
    <row r="126" s="424" customFormat="1" ht="15.75"/>
    <row r="127" s="424" customFormat="1" ht="15.75"/>
    <row r="128" s="424" customFormat="1" ht="15.75"/>
    <row r="129" s="424" customFormat="1" ht="15.75"/>
    <row r="130" s="424" customFormat="1" ht="15.75"/>
    <row r="131" s="424" customFormat="1" ht="15.75"/>
    <row r="132" s="424" customFormat="1" ht="15.75"/>
    <row r="133" s="424" customFormat="1" ht="15.75"/>
    <row r="134" s="424" customFormat="1" ht="15.75"/>
    <row r="135" s="424" customFormat="1" ht="15.75"/>
    <row r="136" s="424" customFormat="1" ht="15.75"/>
    <row r="137" s="424" customFormat="1" ht="15.75"/>
    <row r="138" s="424" customFormat="1" ht="15.75"/>
  </sheetData>
  <sheetProtection/>
  <mergeCells count="45">
    <mergeCell ref="R8:R9"/>
    <mergeCell ref="S8:S9"/>
    <mergeCell ref="T8:T9"/>
    <mergeCell ref="U8:U9"/>
    <mergeCell ref="M7:R7"/>
    <mergeCell ref="S7:U7"/>
    <mergeCell ref="M8:M9"/>
    <mergeCell ref="N8:N9"/>
    <mergeCell ref="O8:O9"/>
    <mergeCell ref="P8:P9"/>
    <mergeCell ref="Q8:Q9"/>
    <mergeCell ref="A35:C35"/>
    <mergeCell ref="A42:C42"/>
    <mergeCell ref="A41:C41"/>
    <mergeCell ref="A1:V1"/>
    <mergeCell ref="K8:K9"/>
    <mergeCell ref="I8:I9"/>
    <mergeCell ref="L7:L9"/>
    <mergeCell ref="V7:V9"/>
    <mergeCell ref="F3:Q3"/>
    <mergeCell ref="A31:C31"/>
    <mergeCell ref="A23:C23"/>
    <mergeCell ref="A15:C15"/>
    <mergeCell ref="E8:E9"/>
    <mergeCell ref="A22:C22"/>
    <mergeCell ref="A11:C11"/>
    <mergeCell ref="A13:C13"/>
    <mergeCell ref="B7:B9"/>
    <mergeCell ref="A43:C43"/>
    <mergeCell ref="A32:C32"/>
    <mergeCell ref="A36:C36"/>
    <mergeCell ref="A37:C37"/>
    <mergeCell ref="A33:C33"/>
    <mergeCell ref="A7:A9"/>
    <mergeCell ref="A30:C30"/>
    <mergeCell ref="C7:C9"/>
    <mergeCell ref="A10:C10"/>
    <mergeCell ref="A14:C14"/>
    <mergeCell ref="J8:J9"/>
    <mergeCell ref="I7:K7"/>
    <mergeCell ref="D8:D9"/>
    <mergeCell ref="D7:H7"/>
    <mergeCell ref="H8:H9"/>
    <mergeCell ref="F8:F9"/>
    <mergeCell ref="G8:G9"/>
  </mergeCells>
  <printOptions/>
  <pageMargins left="0.3937007874015748" right="0.3937007874015748" top="1.76" bottom="0.3937007874015748" header="1.23" footer="0.5118110236220472"/>
  <pageSetup horizontalDpi="600" verticalDpi="600" orientation="landscape" paperSize="8" scale="58" r:id="rId1"/>
  <headerFooter alignWithMargins="0">
    <oddHeader>&amp;R8/a. sz. melléklet- A Társulás címenkénti kiadásainak és bevételeinek szakfeladatonkénti és kiemelt előirányzatonkénti bemutatása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GESZ</dc:creator>
  <cp:keywords/>
  <dc:description/>
  <cp:lastModifiedBy>Pádáván</cp:lastModifiedBy>
  <cp:lastPrinted>2014-02-07T07:19:40Z</cp:lastPrinted>
  <dcterms:created xsi:type="dcterms:W3CDTF">2008-02-05T07:40:51Z</dcterms:created>
  <dcterms:modified xsi:type="dcterms:W3CDTF">2015-02-27T10:27:22Z</dcterms:modified>
  <cp:category/>
  <cp:version/>
  <cp:contentType/>
  <cp:contentStatus/>
</cp:coreProperties>
</file>